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rone\Desktop\Ugdymo planas 2020-2021\"/>
    </mc:Choice>
  </mc:AlternateContent>
  <bookViews>
    <workbookView xWindow="0" yWindow="0" windowWidth="28800" windowHeight="12300" activeTab="2"/>
  </bookViews>
  <sheets>
    <sheet name="1-4" sheetId="7" r:id="rId1"/>
    <sheet name="5-8 " sheetId="9" r:id="rId2"/>
    <sheet name="Neformalus ugdymas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0" l="1"/>
  <c r="L14" i="10"/>
  <c r="F60" i="9"/>
  <c r="S60" i="9"/>
  <c r="R60" i="9"/>
  <c r="G60" i="9"/>
  <c r="K27" i="10" l="1"/>
  <c r="J27" i="10"/>
  <c r="I27" i="10"/>
  <c r="H27" i="10"/>
  <c r="G27" i="10"/>
  <c r="F27" i="10"/>
  <c r="E27" i="10"/>
  <c r="D27" i="10"/>
  <c r="L26" i="10"/>
  <c r="L25" i="10"/>
  <c r="L24" i="10"/>
  <c r="L23" i="10"/>
  <c r="L22" i="10"/>
  <c r="L21" i="10"/>
  <c r="L20" i="10"/>
  <c r="L19" i="10"/>
  <c r="L18" i="10"/>
  <c r="L17" i="10"/>
  <c r="L16" i="10"/>
  <c r="L13" i="10"/>
  <c r="L12" i="10"/>
  <c r="L11" i="10"/>
  <c r="L10" i="10"/>
  <c r="L9" i="10"/>
  <c r="L8" i="10"/>
  <c r="L7" i="10"/>
  <c r="L27" i="10" l="1"/>
  <c r="J60" i="9"/>
  <c r="H60" i="9"/>
  <c r="R12" i="9"/>
  <c r="K12" i="9"/>
  <c r="I12" i="9"/>
  <c r="R26" i="7"/>
  <c r="K26" i="7"/>
  <c r="J26" i="7"/>
  <c r="R11" i="7"/>
  <c r="S11" i="7" s="1"/>
  <c r="S26" i="7" s="1"/>
  <c r="R10" i="7"/>
  <c r="K11" i="7"/>
  <c r="K10" i="7"/>
  <c r="S12" i="9" l="1"/>
  <c r="N58" i="9"/>
  <c r="P58" i="9"/>
  <c r="N60" i="9"/>
  <c r="L60" i="9"/>
  <c r="L58" i="9"/>
  <c r="J58" i="9"/>
  <c r="H58" i="9"/>
  <c r="F58" i="9"/>
  <c r="B60" i="9"/>
  <c r="D58" i="9"/>
  <c r="B58" i="9" l="1"/>
  <c r="D60" i="9" l="1"/>
  <c r="R59" i="9"/>
  <c r="M54" i="9"/>
  <c r="P60" i="9"/>
  <c r="G53" i="9"/>
  <c r="K43" i="9"/>
  <c r="K44" i="9"/>
  <c r="G44" i="9"/>
  <c r="K57" i="9"/>
  <c r="K59" i="9"/>
  <c r="O59" i="9"/>
  <c r="M55" i="9"/>
  <c r="M56" i="9"/>
  <c r="M57" i="9"/>
  <c r="M59" i="9"/>
  <c r="R58" i="9" l="1"/>
  <c r="O15" i="9"/>
  <c r="C44" i="9" l="1"/>
  <c r="E44" i="9"/>
  <c r="R53" i="9" l="1"/>
  <c r="R54" i="9"/>
  <c r="R55" i="9"/>
  <c r="R56" i="9"/>
  <c r="R57" i="9"/>
  <c r="S57" i="9" l="1"/>
  <c r="L24" i="7" l="1"/>
  <c r="J24" i="7"/>
  <c r="R44" i="9" l="1"/>
  <c r="O44" i="9" l="1"/>
  <c r="S44" i="9"/>
  <c r="S59" i="9" l="1"/>
  <c r="Q59" i="9"/>
  <c r="I59" i="9"/>
  <c r="G59" i="9"/>
  <c r="E59" i="9"/>
  <c r="C59" i="9"/>
  <c r="Q57" i="9"/>
  <c r="O57" i="9"/>
  <c r="I57" i="9"/>
  <c r="G57" i="9"/>
  <c r="E57" i="9"/>
  <c r="C57" i="9"/>
  <c r="S56" i="9"/>
  <c r="Q56" i="9"/>
  <c r="O56" i="9"/>
  <c r="K56" i="9"/>
  <c r="I56" i="9"/>
  <c r="G56" i="9"/>
  <c r="E56" i="9"/>
  <c r="C56" i="9"/>
  <c r="S55" i="9"/>
  <c r="Q55" i="9"/>
  <c r="O55" i="9"/>
  <c r="K55" i="9"/>
  <c r="I55" i="9"/>
  <c r="G55" i="9"/>
  <c r="E55" i="9"/>
  <c r="C55" i="9"/>
  <c r="S54" i="9"/>
  <c r="Q54" i="9"/>
  <c r="K54" i="9"/>
  <c r="I54" i="9"/>
  <c r="G54" i="9"/>
  <c r="E54" i="9"/>
  <c r="C54" i="9"/>
  <c r="S53" i="9"/>
  <c r="Q53" i="9"/>
  <c r="O53" i="9"/>
  <c r="M53" i="9"/>
  <c r="K53" i="9"/>
  <c r="I53" i="9"/>
  <c r="E53" i="9"/>
  <c r="C53" i="9"/>
  <c r="R52" i="9"/>
  <c r="Q52" i="9"/>
  <c r="O52" i="9"/>
  <c r="M52" i="9"/>
  <c r="K52" i="9"/>
  <c r="I52" i="9"/>
  <c r="G52" i="9"/>
  <c r="E52" i="9"/>
  <c r="C52" i="9"/>
  <c r="R50" i="9"/>
  <c r="S50" i="9" s="1"/>
  <c r="Q50" i="9"/>
  <c r="O50" i="9"/>
  <c r="M50" i="9"/>
  <c r="K50" i="9"/>
  <c r="I50" i="9"/>
  <c r="G50" i="9"/>
  <c r="E50" i="9"/>
  <c r="C50" i="9"/>
  <c r="R49" i="9"/>
  <c r="S49" i="9" s="1"/>
  <c r="Q49" i="9"/>
  <c r="O49" i="9"/>
  <c r="R48" i="9"/>
  <c r="S48" i="9" s="1"/>
  <c r="Q48" i="9"/>
  <c r="O48" i="9"/>
  <c r="M48" i="9"/>
  <c r="K48" i="9"/>
  <c r="I48" i="9"/>
  <c r="G48" i="9"/>
  <c r="E48" i="9"/>
  <c r="C48" i="9"/>
  <c r="Q44" i="9"/>
  <c r="M44" i="9"/>
  <c r="I44" i="9"/>
  <c r="R43" i="9"/>
  <c r="S43" i="9" s="1"/>
  <c r="Q43" i="9"/>
  <c r="O43" i="9"/>
  <c r="M43" i="9"/>
  <c r="I43" i="9"/>
  <c r="G43" i="9"/>
  <c r="E43" i="9"/>
  <c r="C43" i="9"/>
  <c r="R42" i="9"/>
  <c r="S42" i="9" s="1"/>
  <c r="Q42" i="9"/>
  <c r="O42" i="9"/>
  <c r="M42" i="9"/>
  <c r="K42" i="9"/>
  <c r="I42" i="9"/>
  <c r="G42" i="9"/>
  <c r="E42" i="9"/>
  <c r="C42" i="9"/>
  <c r="R40" i="9"/>
  <c r="S40" i="9" s="1"/>
  <c r="Q40" i="9"/>
  <c r="O40" i="9"/>
  <c r="M40" i="9"/>
  <c r="K40" i="9"/>
  <c r="I40" i="9"/>
  <c r="G40" i="9"/>
  <c r="E40" i="9"/>
  <c r="C40" i="9"/>
  <c r="R39" i="9"/>
  <c r="S39" i="9" s="1"/>
  <c r="Q39" i="9"/>
  <c r="O39" i="9"/>
  <c r="M39" i="9"/>
  <c r="K39" i="9"/>
  <c r="I39" i="9"/>
  <c r="G39" i="9"/>
  <c r="E39" i="9"/>
  <c r="C39" i="9"/>
  <c r="R36" i="9"/>
  <c r="S36" i="9" s="1"/>
  <c r="Q36" i="9"/>
  <c r="O36" i="9"/>
  <c r="M36" i="9"/>
  <c r="K36" i="9"/>
  <c r="I36" i="9"/>
  <c r="G36" i="9"/>
  <c r="E36" i="9"/>
  <c r="C36" i="9"/>
  <c r="R35" i="9"/>
  <c r="S35" i="9" s="1"/>
  <c r="Q35" i="9"/>
  <c r="O35" i="9"/>
  <c r="M35" i="9"/>
  <c r="K35" i="9"/>
  <c r="I35" i="9"/>
  <c r="G35" i="9"/>
  <c r="E35" i="9"/>
  <c r="C35" i="9"/>
  <c r="R33" i="9"/>
  <c r="R32" i="9"/>
  <c r="S32" i="9" s="1"/>
  <c r="Q32" i="9"/>
  <c r="O32" i="9"/>
  <c r="M32" i="9"/>
  <c r="K32" i="9"/>
  <c r="I32" i="9"/>
  <c r="G32" i="9"/>
  <c r="E32" i="9"/>
  <c r="C32" i="9"/>
  <c r="R31" i="9"/>
  <c r="S31" i="9" s="1"/>
  <c r="Q31" i="9"/>
  <c r="O31" i="9"/>
  <c r="M31" i="9"/>
  <c r="K31" i="9"/>
  <c r="I31" i="9"/>
  <c r="G31" i="9"/>
  <c r="E31" i="9"/>
  <c r="C31" i="9"/>
  <c r="R29" i="9"/>
  <c r="S29" i="9" s="1"/>
  <c r="Q29" i="9"/>
  <c r="O29" i="9"/>
  <c r="M29" i="9"/>
  <c r="K29" i="9"/>
  <c r="I29" i="9"/>
  <c r="G29" i="9"/>
  <c r="E29" i="9"/>
  <c r="C29" i="9"/>
  <c r="R28" i="9"/>
  <c r="S28" i="9" s="1"/>
  <c r="Q28" i="9"/>
  <c r="O28" i="9"/>
  <c r="M28" i="9"/>
  <c r="K28" i="9"/>
  <c r="I28" i="9"/>
  <c r="G28" i="9"/>
  <c r="E28" i="9"/>
  <c r="C28" i="9"/>
  <c r="R27" i="9"/>
  <c r="S27" i="9" s="1"/>
  <c r="Q27" i="9"/>
  <c r="O27" i="9"/>
  <c r="M27" i="9"/>
  <c r="K27" i="9"/>
  <c r="I27" i="9"/>
  <c r="G27" i="9"/>
  <c r="E27" i="9"/>
  <c r="C27" i="9"/>
  <c r="R26" i="9"/>
  <c r="S26" i="9" s="1"/>
  <c r="Q26" i="9"/>
  <c r="O26" i="9"/>
  <c r="M26" i="9"/>
  <c r="K26" i="9"/>
  <c r="I26" i="9"/>
  <c r="G26" i="9"/>
  <c r="E26" i="9"/>
  <c r="C26" i="9"/>
  <c r="R24" i="9"/>
  <c r="S24" i="9" s="1"/>
  <c r="Q24" i="9"/>
  <c r="O24" i="9"/>
  <c r="M24" i="9"/>
  <c r="K24" i="9"/>
  <c r="I24" i="9"/>
  <c r="G24" i="9"/>
  <c r="E24" i="9"/>
  <c r="C24" i="9"/>
  <c r="R23" i="9"/>
  <c r="S23" i="9" s="1"/>
  <c r="Q23" i="9"/>
  <c r="O23" i="9"/>
  <c r="M23" i="9"/>
  <c r="K23" i="9"/>
  <c r="I23" i="9"/>
  <c r="G23" i="9"/>
  <c r="E23" i="9"/>
  <c r="C23" i="9"/>
  <c r="R21" i="9"/>
  <c r="S21" i="9" s="1"/>
  <c r="Q21" i="9"/>
  <c r="O21" i="9"/>
  <c r="M21" i="9"/>
  <c r="K21" i="9"/>
  <c r="I21" i="9"/>
  <c r="G21" i="9"/>
  <c r="E21" i="9"/>
  <c r="C21" i="9"/>
  <c r="R19" i="9"/>
  <c r="S19" i="9" s="1"/>
  <c r="Q19" i="9"/>
  <c r="O19" i="9"/>
  <c r="M19" i="9"/>
  <c r="K19" i="9"/>
  <c r="I19" i="9"/>
  <c r="G19" i="9"/>
  <c r="E19" i="9"/>
  <c r="C19" i="9"/>
  <c r="R18" i="9"/>
  <c r="S18" i="9" s="1"/>
  <c r="Q18" i="9"/>
  <c r="O18" i="9"/>
  <c r="M18" i="9"/>
  <c r="K18" i="9"/>
  <c r="I18" i="9"/>
  <c r="G18" i="9"/>
  <c r="E18" i="9"/>
  <c r="R17" i="9"/>
  <c r="S17" i="9" s="1"/>
  <c r="Q17" i="9"/>
  <c r="O17" i="9"/>
  <c r="M17" i="9"/>
  <c r="K17" i="9"/>
  <c r="I17" i="9"/>
  <c r="G17" i="9"/>
  <c r="R15" i="9"/>
  <c r="S15" i="9" s="1"/>
  <c r="Q15" i="9"/>
  <c r="M15" i="9"/>
  <c r="K15" i="9"/>
  <c r="I15" i="9"/>
  <c r="G15" i="9"/>
  <c r="E15" i="9"/>
  <c r="C15" i="9"/>
  <c r="R14" i="9"/>
  <c r="S14" i="9" s="1"/>
  <c r="Q14" i="9"/>
  <c r="O14" i="9"/>
  <c r="M14" i="9"/>
  <c r="K14" i="9"/>
  <c r="I14" i="9"/>
  <c r="G14" i="9"/>
  <c r="E14" i="9"/>
  <c r="C14" i="9"/>
  <c r="R11" i="9"/>
  <c r="S11" i="9" s="1"/>
  <c r="Q11" i="9"/>
  <c r="O11" i="9"/>
  <c r="M11" i="9"/>
  <c r="K11" i="9"/>
  <c r="I11" i="9"/>
  <c r="G11" i="9"/>
  <c r="E11" i="9"/>
  <c r="C11" i="9"/>
  <c r="R9" i="9"/>
  <c r="S9" i="9" s="1"/>
  <c r="Q9" i="9"/>
  <c r="O9" i="9"/>
  <c r="O58" i="9" s="1"/>
  <c r="M9" i="9"/>
  <c r="K9" i="9"/>
  <c r="I9" i="9"/>
  <c r="G9" i="9"/>
  <c r="G58" i="9" s="1"/>
  <c r="E9" i="9"/>
  <c r="C9" i="9"/>
  <c r="R8" i="9"/>
  <c r="S8" i="9" s="1"/>
  <c r="Q8" i="9"/>
  <c r="O8" i="9"/>
  <c r="M8" i="9"/>
  <c r="K8" i="9"/>
  <c r="I8" i="9"/>
  <c r="G8" i="9"/>
  <c r="E8" i="9"/>
  <c r="C8" i="9"/>
  <c r="M60" i="9" l="1"/>
  <c r="M58" i="9"/>
  <c r="K60" i="9"/>
  <c r="K58" i="9"/>
  <c r="O60" i="9"/>
  <c r="I60" i="9"/>
  <c r="I58" i="9"/>
  <c r="Q58" i="9"/>
  <c r="C60" i="9"/>
  <c r="S52" i="9"/>
  <c r="E60" i="9"/>
  <c r="C58" i="9"/>
  <c r="Q60" i="9"/>
  <c r="E58" i="9"/>
  <c r="N24" i="7" l="1"/>
  <c r="P24" i="7"/>
  <c r="R21" i="7"/>
  <c r="S21" i="7" s="1"/>
  <c r="D26" i="7"/>
  <c r="F26" i="7"/>
  <c r="H26" i="7"/>
  <c r="B26" i="7"/>
  <c r="K25" i="7"/>
  <c r="M25" i="7" s="1"/>
  <c r="O25" i="7" s="1"/>
  <c r="Q25" i="7" s="1"/>
  <c r="S25" i="7" s="1"/>
  <c r="K23" i="7"/>
  <c r="M23" i="7" s="1"/>
  <c r="O23" i="7" s="1"/>
  <c r="Q23" i="7" s="1"/>
  <c r="S23" i="7" s="1"/>
  <c r="Q21" i="7"/>
  <c r="O21" i="7"/>
  <c r="M21" i="7"/>
  <c r="K21" i="7"/>
  <c r="R14" i="7"/>
  <c r="R15" i="7"/>
  <c r="R16" i="7"/>
  <c r="R17" i="7"/>
  <c r="R18" i="7"/>
  <c r="R19" i="7"/>
  <c r="R20" i="7"/>
  <c r="R13" i="7"/>
  <c r="R8" i="7"/>
  <c r="I20" i="7"/>
  <c r="K20" i="7" s="1"/>
  <c r="M20" i="7" s="1"/>
  <c r="O20" i="7" s="1"/>
  <c r="Q20" i="7" s="1"/>
  <c r="K19" i="7"/>
  <c r="M19" i="7" s="1"/>
  <c r="O19" i="7" s="1"/>
  <c r="K18" i="7"/>
  <c r="M18" i="7" s="1"/>
  <c r="O18" i="7" s="1"/>
  <c r="Q18" i="7" s="1"/>
  <c r="K17" i="7"/>
  <c r="M17" i="7" s="1"/>
  <c r="O17" i="7" s="1"/>
  <c r="Q17" i="7" s="1"/>
  <c r="K16" i="7"/>
  <c r="M16" i="7" s="1"/>
  <c r="O16" i="7" s="1"/>
  <c r="Q16" i="7" s="1"/>
  <c r="K15" i="7"/>
  <c r="M15" i="7" s="1"/>
  <c r="K14" i="7"/>
  <c r="M14" i="7" s="1"/>
  <c r="O14" i="7" s="1"/>
  <c r="Q14" i="7" s="1"/>
  <c r="K13" i="7"/>
  <c r="M13" i="7" s="1"/>
  <c r="O13" i="7" s="1"/>
  <c r="Q13" i="7" s="1"/>
  <c r="M10" i="7"/>
  <c r="O10" i="7" s="1"/>
  <c r="Q10" i="7" s="1"/>
  <c r="K8" i="7"/>
  <c r="M8" i="7" s="1"/>
  <c r="O8" i="7" s="1"/>
  <c r="Q8" i="7" s="1"/>
  <c r="E8" i="7"/>
  <c r="G8" i="7"/>
  <c r="R24" i="7" l="1"/>
  <c r="O15" i="7"/>
  <c r="O24" i="7" s="1"/>
  <c r="M24" i="7"/>
  <c r="K24" i="7"/>
  <c r="Q15" i="7"/>
  <c r="Q19" i="7"/>
  <c r="I25" i="7"/>
  <c r="G25" i="7"/>
  <c r="E25" i="7"/>
  <c r="C25" i="7"/>
  <c r="H24" i="7"/>
  <c r="F24" i="7"/>
  <c r="D24" i="7"/>
  <c r="B24" i="7"/>
  <c r="I23" i="7"/>
  <c r="G23" i="7"/>
  <c r="E23" i="7"/>
  <c r="C23" i="7"/>
  <c r="S22" i="7"/>
  <c r="I21" i="7"/>
  <c r="G21" i="7"/>
  <c r="E21" i="7"/>
  <c r="C21" i="7"/>
  <c r="S20" i="7"/>
  <c r="G20" i="7"/>
  <c r="E20" i="7"/>
  <c r="C20" i="7"/>
  <c r="S19" i="7"/>
  <c r="I19" i="7"/>
  <c r="G19" i="7"/>
  <c r="E19" i="7"/>
  <c r="C19" i="7"/>
  <c r="S18" i="7"/>
  <c r="I18" i="7"/>
  <c r="G18" i="7"/>
  <c r="E18" i="7"/>
  <c r="C18" i="7"/>
  <c r="S17" i="7"/>
  <c r="I17" i="7"/>
  <c r="G17" i="7"/>
  <c r="E17" i="7"/>
  <c r="C17" i="7"/>
  <c r="S16" i="7"/>
  <c r="I16" i="7"/>
  <c r="G16" i="7"/>
  <c r="E16" i="7"/>
  <c r="C16" i="7"/>
  <c r="S15" i="7"/>
  <c r="I15" i="7"/>
  <c r="G15" i="7"/>
  <c r="E15" i="7"/>
  <c r="C15" i="7"/>
  <c r="S14" i="7"/>
  <c r="I14" i="7"/>
  <c r="G14" i="7"/>
  <c r="E14" i="7"/>
  <c r="C14" i="7"/>
  <c r="S13" i="7"/>
  <c r="I13" i="7"/>
  <c r="G13" i="7"/>
  <c r="E13" i="7"/>
  <c r="C13" i="7"/>
  <c r="S10" i="7"/>
  <c r="I10" i="7"/>
  <c r="G10" i="7"/>
  <c r="E10" i="7"/>
  <c r="C10" i="7"/>
  <c r="I9" i="7"/>
  <c r="J9" i="7" s="1"/>
  <c r="G9" i="7"/>
  <c r="E9" i="7"/>
  <c r="C9" i="7"/>
  <c r="I8" i="7"/>
  <c r="C8" i="7"/>
  <c r="E26" i="7" l="1"/>
  <c r="G26" i="7"/>
  <c r="K9" i="7"/>
  <c r="I26" i="7"/>
  <c r="C26" i="7"/>
  <c r="Q24" i="7"/>
  <c r="S8" i="7"/>
  <c r="C24" i="7"/>
  <c r="I24" i="7"/>
  <c r="E24" i="7"/>
  <c r="G24" i="7"/>
  <c r="S58" i="9"/>
  <c r="S24" i="7" l="1"/>
  <c r="L9" i="7"/>
  <c r="M9" i="7" l="1"/>
  <c r="L26" i="7"/>
  <c r="N9" i="7" l="1"/>
  <c r="M26" i="7"/>
  <c r="O9" i="7" l="1"/>
  <c r="N26" i="7"/>
  <c r="P9" i="7" l="1"/>
  <c r="O26" i="7"/>
  <c r="Q9" i="7" l="1"/>
  <c r="Q26" i="7" s="1"/>
  <c r="P26" i="7"/>
  <c r="R9" i="7"/>
  <c r="S9" i="7" s="1"/>
  <c r="O54" i="9"/>
</calcChain>
</file>

<file path=xl/sharedStrings.xml><?xml version="1.0" encoding="utf-8"?>
<sst xmlns="http://schemas.openxmlformats.org/spreadsheetml/2006/main" count="199" uniqueCount="124">
  <si>
    <t>Dorinis ugdymas</t>
  </si>
  <si>
    <t>Kalbos</t>
  </si>
  <si>
    <t>Lietuvių kalba ir literatūra</t>
  </si>
  <si>
    <t>Matematika</t>
  </si>
  <si>
    <t>Informacinės technologijos</t>
  </si>
  <si>
    <t>Gamtamokslinis ugdymas</t>
  </si>
  <si>
    <t>Biologija</t>
  </si>
  <si>
    <t>Fizika</t>
  </si>
  <si>
    <t>Chemija</t>
  </si>
  <si>
    <t>Dailė</t>
  </si>
  <si>
    <t>Muzika</t>
  </si>
  <si>
    <t>Šokis</t>
  </si>
  <si>
    <t>Fizinis ugdymas</t>
  </si>
  <si>
    <t>Žmogaus sauga</t>
  </si>
  <si>
    <t>Klasė</t>
  </si>
  <si>
    <t>1a</t>
  </si>
  <si>
    <t>1b</t>
  </si>
  <si>
    <t>Dorinis ugdymas (etika)</t>
  </si>
  <si>
    <t>Dorinis ugdymas (tikyba)</t>
  </si>
  <si>
    <t xml:space="preserve">Užsienio kalba (1-oji) </t>
  </si>
  <si>
    <t>Užsienio kalba (2-oji)</t>
  </si>
  <si>
    <t>Matematika ir informacinės technologijos</t>
  </si>
  <si>
    <t>Socialinis ugdymas</t>
  </si>
  <si>
    <t>Istorija</t>
  </si>
  <si>
    <t>Geografija</t>
  </si>
  <si>
    <t>Meninis ugdymas</t>
  </si>
  <si>
    <t>Technologijos</t>
  </si>
  <si>
    <t>Iš viso:</t>
  </si>
  <si>
    <t xml:space="preserve">Pasirenkamieji dalykai: </t>
  </si>
  <si>
    <t>Socialininė - pilietinė veikla</t>
  </si>
  <si>
    <t>Minimalus pamokų skaičius mokiniui per savaitę iš BUP</t>
  </si>
  <si>
    <t xml:space="preserve">Pamokų skaičius mokiniui </t>
  </si>
  <si>
    <t>2a</t>
  </si>
  <si>
    <t>Mokinių skaičius</t>
  </si>
  <si>
    <t>Programos pavadinimas</t>
  </si>
  <si>
    <t>1.</t>
  </si>
  <si>
    <t>2.</t>
  </si>
  <si>
    <t>4.</t>
  </si>
  <si>
    <t>5.</t>
  </si>
  <si>
    <t xml:space="preserve"> Nr.</t>
  </si>
  <si>
    <t>Tarifikuojamų valandų skaičius</t>
  </si>
  <si>
    <t>2b</t>
  </si>
  <si>
    <t>Valandos</t>
  </si>
  <si>
    <t xml:space="preserve">     1 grupė (anglų kalba)</t>
  </si>
  <si>
    <t xml:space="preserve">     2 grupė (anglų kalba)</t>
  </si>
  <si>
    <t>Pasaulio pažinimas</t>
  </si>
  <si>
    <t>Dailė ir technologijos</t>
  </si>
  <si>
    <t>Pamokų, skirtų mokinio ugdymosi poreikiams tenkinti, mokymosi pagalbai teikti skaičius</t>
  </si>
  <si>
    <t>Konsultacijos</t>
  </si>
  <si>
    <r>
      <t>Neformalusis vaikų švietimas</t>
    </r>
    <r>
      <rPr>
        <sz val="10"/>
        <color theme="1"/>
        <rFont val="Calibri"/>
        <family val="2"/>
        <charset val="186"/>
      </rPr>
      <t>*</t>
    </r>
  </si>
  <si>
    <t>Iš viso tarifikuota valandų su neformaliuoju vaikų švietimu</t>
  </si>
  <si>
    <t>5a</t>
  </si>
  <si>
    <t>5b</t>
  </si>
  <si>
    <t>6a</t>
  </si>
  <si>
    <t>6b</t>
  </si>
  <si>
    <t xml:space="preserve">     Dorinis ugdymas (etika)</t>
  </si>
  <si>
    <t xml:space="preserve">     Dorinis ugdymas (tikyba)</t>
  </si>
  <si>
    <t xml:space="preserve">     1 grupė (rusų kalba)</t>
  </si>
  <si>
    <t xml:space="preserve">     2 grupė (rusų kalba)</t>
  </si>
  <si>
    <t xml:space="preserve">     3 grupė (vokiečių kalba)</t>
  </si>
  <si>
    <t xml:space="preserve">     1 grupė</t>
  </si>
  <si>
    <t xml:space="preserve">     2 grupė</t>
  </si>
  <si>
    <t>Gamta ir žmogus</t>
  </si>
  <si>
    <t>Konsultacijos:</t>
  </si>
  <si>
    <t>Sav.</t>
  </si>
  <si>
    <t>Met.</t>
  </si>
  <si>
    <t>Sav.val.</t>
  </si>
  <si>
    <t>7a</t>
  </si>
  <si>
    <t>7b</t>
  </si>
  <si>
    <t>8a</t>
  </si>
  <si>
    <t>8b</t>
  </si>
  <si>
    <t>Technologijos, fizinis ugdymas, žmogaus sauga</t>
  </si>
  <si>
    <t>3a</t>
  </si>
  <si>
    <t>3b</t>
  </si>
  <si>
    <t>4a</t>
  </si>
  <si>
    <t>4b</t>
  </si>
  <si>
    <t>1 grupė</t>
  </si>
  <si>
    <t>2 grupė</t>
  </si>
  <si>
    <t>Anglų kalba</t>
  </si>
  <si>
    <t>„Teksto kūrimas ir suvokimas“</t>
  </si>
  <si>
    <t>„Regbio mokyklėlė“</t>
  </si>
  <si>
    <t>IT dirbtuvės</t>
  </si>
  <si>
    <t>„Jaunieji Germantukai“</t>
  </si>
  <si>
    <t>„Šokio mokyklėlė“</t>
  </si>
  <si>
    <t>„Darbštuolės“</t>
  </si>
  <si>
    <t>„Jaunieji žurnalistai“</t>
  </si>
  <si>
    <t>„Forma“</t>
  </si>
  <si>
    <t>„Judrieji žaidimai“</t>
  </si>
  <si>
    <t>Mokinių klubas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</si>
  <si>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</si>
  <si>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</si>
  <si>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</si>
  <si>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</si>
  <si>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</si>
  <si>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</si>
  <si>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</si>
  <si>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</si>
  <si>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</si>
  <si>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</si>
  <si>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</si>
  <si>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</si>
  <si>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2. 5 - 8 klasių ugdymo plano lentelė</t>
  </si>
  <si>
    <t>Telšių „Germanto“ progimnazijos</t>
  </si>
  <si>
    <t>1 priedas</t>
  </si>
  <si>
    <t>1. 1-4 klasių ugdymo plano lentelė</t>
  </si>
  <si>
    <t>3. Neformalusis vaikų švietimas ir jam skiriamų valandų skaičius</t>
  </si>
  <si>
    <t>„Iš kraičio skrynios“</t>
  </si>
  <si>
    <t>„Tyrinėti įdomu“</t>
  </si>
  <si>
    <t>„Vaizduoju pasaulį“</t>
  </si>
  <si>
    <t>„Knygų draugai“</t>
  </si>
  <si>
    <t>18.</t>
  </si>
  <si>
    <t>„Jaunieji programuotojai“</t>
  </si>
  <si>
    <t>19.</t>
  </si>
  <si>
    <t>„Floristikos menas“</t>
  </si>
  <si>
    <t xml:space="preserve"> </t>
  </si>
  <si>
    <t>2022 - 2023 mokslo metų ugdymo plano</t>
  </si>
  <si>
    <t>Ukrainiečių lietuvių kalbos mokymas</t>
  </si>
  <si>
    <t>3.</t>
  </si>
  <si>
    <t>Dainavimo studija</t>
  </si>
  <si>
    <t>„Rokoukes žemaitiška“</t>
  </si>
  <si>
    <t>„Piešiu spalvą“</t>
  </si>
  <si>
    <t>20.</t>
  </si>
  <si>
    <t>„Study with fun“</t>
  </si>
  <si>
    <t>„Learn and Grow“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</si>
</sst>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Times New Roman"/>
      <family val="2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Calibri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86"/>
    </font>
    <font>
      <sz val="10"/>
      <color theme="3" tint="0.39997558519241921"/>
      <name val="Times New Roman"/>
      <family val="1"/>
    </font>
    <font>
      <sz val="8"/>
      <name val="Arial"/>
      <family val="2"/>
      <charset val="186"/>
    </font>
    <font>
      <b/>
      <sz val="10"/>
      <name val="Calibri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Calibri"/>
      <family val="2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2"/>
      <charset val="186"/>
    </font>
    <font>
      <sz val="12"/>
      <name val="Times New Roman"/>
      <family val="2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1" xfId="0" applyBorder="1"/>
    <xf numFmtId="0" fontId="7" fillId="0" borderId="0" xfId="0" applyFont="1"/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4" fillId="6" borderId="1" xfId="0" applyFont="1" applyFill="1" applyBorder="1" applyAlignment="1">
      <alignment wrapText="1"/>
    </xf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8" borderId="0" xfId="0" applyFill="1"/>
    <xf numFmtId="0" fontId="4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4" fillId="6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3" xfId="0" applyFont="1" applyBorder="1"/>
    <xf numFmtId="0" fontId="5" fillId="0" borderId="19" xfId="0" applyFont="1" applyBorder="1"/>
    <xf numFmtId="0" fontId="3" fillId="0" borderId="22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9" xfId="0" applyFont="1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6" borderId="3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8" borderId="19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4" fillId="6" borderId="19" xfId="0" applyFont="1" applyFill="1" applyBorder="1" applyAlignment="1">
      <alignment wrapText="1"/>
    </xf>
    <xf numFmtId="0" fontId="9" fillId="6" borderId="19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5" fillId="0" borderId="2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1" xfId="0" applyFont="1" applyBorder="1"/>
    <xf numFmtId="0" fontId="14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/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0" xfId="0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0" borderId="0" xfId="0"/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6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opLeftCell="A21" zoomScale="150" zoomScaleNormal="150" workbookViewId="0">
      <selection activeCell="H5" sqref="H5:I5"/>
    </sheetView>
  </sheetViews>
  <sheetFormatPr defaultRowHeight="15" x14ac:dyDescent="0.25"/>
  <cols>
    <col min="1" max="1" width="30.28515625" customWidth="1"/>
    <col min="2" max="2" width="5.7109375" bestFit="1" customWidth="1"/>
    <col min="3" max="17" width="4.42578125" customWidth="1"/>
    <col min="18" max="18" width="8.7109375" customWidth="1"/>
    <col min="19" max="19" width="6.28515625" customWidth="1"/>
  </cols>
  <sheetData>
    <row r="1" spans="1:20" x14ac:dyDescent="0.25">
      <c r="L1" s="125" t="s">
        <v>102</v>
      </c>
      <c r="M1" s="125"/>
      <c r="N1" s="125"/>
      <c r="O1" s="125"/>
      <c r="P1" s="125"/>
      <c r="Q1" s="125"/>
      <c r="R1" s="125"/>
      <c r="S1" s="125"/>
    </row>
    <row r="2" spans="1:20" x14ac:dyDescent="0.25">
      <c r="A2" s="129" t="s">
        <v>104</v>
      </c>
      <c r="B2" s="130"/>
      <c r="C2" s="130"/>
      <c r="D2" s="130"/>
      <c r="E2" s="81"/>
      <c r="F2" s="81"/>
      <c r="G2" s="81"/>
      <c r="H2" s="81"/>
      <c r="I2" s="81"/>
      <c r="J2" s="30"/>
      <c r="K2" s="30"/>
      <c r="L2" s="126" t="s">
        <v>115</v>
      </c>
      <c r="M2" s="127"/>
      <c r="N2" s="127"/>
      <c r="O2" s="127"/>
      <c r="P2" s="127"/>
      <c r="Q2" s="127"/>
      <c r="R2" s="127"/>
      <c r="S2" s="127"/>
    </row>
    <row r="3" spans="1:20" ht="15.75" thickBot="1" x14ac:dyDescent="0.3">
      <c r="A3" s="82"/>
      <c r="B3" s="82"/>
      <c r="C3" s="82"/>
      <c r="D3" s="82"/>
      <c r="E3" s="82"/>
      <c r="F3" s="82"/>
      <c r="G3" s="82"/>
      <c r="H3" s="82"/>
      <c r="I3" s="82"/>
      <c r="J3" s="31"/>
      <c r="K3" s="31"/>
      <c r="L3" s="128" t="s">
        <v>103</v>
      </c>
      <c r="M3" s="128"/>
      <c r="N3" s="128"/>
      <c r="O3" s="128"/>
      <c r="P3" s="128"/>
      <c r="Q3" s="128"/>
      <c r="R3" s="128"/>
      <c r="S3" s="128"/>
    </row>
    <row r="4" spans="1:20" x14ac:dyDescent="0.25">
      <c r="A4" s="7" t="s">
        <v>14</v>
      </c>
      <c r="B4" s="120" t="s">
        <v>15</v>
      </c>
      <c r="C4" s="121"/>
      <c r="D4" s="120" t="s">
        <v>16</v>
      </c>
      <c r="E4" s="121"/>
      <c r="F4" s="120" t="s">
        <v>32</v>
      </c>
      <c r="G4" s="121"/>
      <c r="H4" s="120" t="s">
        <v>41</v>
      </c>
      <c r="I4" s="121"/>
      <c r="J4" s="120" t="s">
        <v>72</v>
      </c>
      <c r="K4" s="121"/>
      <c r="L4" s="120" t="s">
        <v>73</v>
      </c>
      <c r="M4" s="121"/>
      <c r="N4" s="120" t="s">
        <v>74</v>
      </c>
      <c r="O4" s="121"/>
      <c r="P4" s="120" t="s">
        <v>75</v>
      </c>
      <c r="Q4" s="121"/>
      <c r="R4" s="131" t="s">
        <v>27</v>
      </c>
      <c r="S4" s="132"/>
    </row>
    <row r="5" spans="1:20" x14ac:dyDescent="0.25">
      <c r="A5" s="7" t="s">
        <v>33</v>
      </c>
      <c r="B5" s="135">
        <v>24</v>
      </c>
      <c r="C5" s="123"/>
      <c r="D5" s="135">
        <v>24</v>
      </c>
      <c r="E5" s="123"/>
      <c r="F5" s="135">
        <v>21</v>
      </c>
      <c r="G5" s="123"/>
      <c r="H5" s="135">
        <v>22</v>
      </c>
      <c r="I5" s="123"/>
      <c r="J5" s="122">
        <v>23</v>
      </c>
      <c r="K5" s="123"/>
      <c r="L5" s="122">
        <v>25</v>
      </c>
      <c r="M5" s="123"/>
      <c r="N5" s="122">
        <v>24</v>
      </c>
      <c r="O5" s="123"/>
      <c r="P5" s="124">
        <v>24</v>
      </c>
      <c r="Q5" s="123"/>
      <c r="R5" s="133"/>
      <c r="S5" s="134"/>
    </row>
    <row r="6" spans="1:20" x14ac:dyDescent="0.25">
      <c r="A6" s="8" t="s">
        <v>42</v>
      </c>
      <c r="B6" s="9" t="s">
        <v>64</v>
      </c>
      <c r="C6" s="9" t="s">
        <v>65</v>
      </c>
      <c r="D6" s="9" t="s">
        <v>64</v>
      </c>
      <c r="E6" s="9" t="s">
        <v>65</v>
      </c>
      <c r="F6" s="9" t="s">
        <v>64</v>
      </c>
      <c r="G6" s="9" t="s">
        <v>65</v>
      </c>
      <c r="H6" s="9" t="s">
        <v>64</v>
      </c>
      <c r="I6" s="9" t="s">
        <v>65</v>
      </c>
      <c r="J6" s="9" t="s">
        <v>64</v>
      </c>
      <c r="K6" s="9" t="s">
        <v>65</v>
      </c>
      <c r="L6" s="9" t="s">
        <v>64</v>
      </c>
      <c r="M6" s="9" t="s">
        <v>65</v>
      </c>
      <c r="N6" s="9" t="s">
        <v>64</v>
      </c>
      <c r="O6" s="9" t="s">
        <v>65</v>
      </c>
      <c r="P6" s="9" t="s">
        <v>64</v>
      </c>
      <c r="Q6" s="9" t="s">
        <v>65</v>
      </c>
      <c r="R6" s="9" t="s">
        <v>64</v>
      </c>
      <c r="S6" s="9" t="s">
        <v>65</v>
      </c>
    </row>
    <row r="7" spans="1:20" x14ac:dyDescent="0.25">
      <c r="A7" s="110" t="s">
        <v>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20" x14ac:dyDescent="0.25">
      <c r="A8" s="10" t="s">
        <v>18</v>
      </c>
      <c r="B8" s="3">
        <v>1</v>
      </c>
      <c r="C8" s="11">
        <f>35*B8</f>
        <v>35</v>
      </c>
      <c r="D8" s="3">
        <v>1</v>
      </c>
      <c r="E8" s="11">
        <f>35*D8</f>
        <v>35</v>
      </c>
      <c r="F8" s="3">
        <v>1</v>
      </c>
      <c r="G8" s="11">
        <f>35*F8</f>
        <v>35</v>
      </c>
      <c r="H8" s="3">
        <v>1</v>
      </c>
      <c r="I8" s="11">
        <f>35*H8</f>
        <v>35</v>
      </c>
      <c r="J8" s="3">
        <v>1</v>
      </c>
      <c r="K8" s="11">
        <f t="shared" ref="K8:Q8" si="0">35*J8</f>
        <v>35</v>
      </c>
      <c r="L8" s="3">
        <v>1</v>
      </c>
      <c r="M8" s="11">
        <f t="shared" si="0"/>
        <v>35</v>
      </c>
      <c r="N8" s="3">
        <v>1</v>
      </c>
      <c r="O8" s="11">
        <f t="shared" si="0"/>
        <v>35</v>
      </c>
      <c r="P8" s="3">
        <v>1</v>
      </c>
      <c r="Q8" s="11">
        <f t="shared" si="0"/>
        <v>35</v>
      </c>
      <c r="R8" s="12">
        <f>SUM(B8,D8,F8,H8,J8,L8,N8,P8,)</f>
        <v>8</v>
      </c>
      <c r="S8" s="12">
        <f>35*R8</f>
        <v>280</v>
      </c>
    </row>
    <row r="9" spans="1:20" x14ac:dyDescent="0.25">
      <c r="A9" s="10" t="s">
        <v>17</v>
      </c>
      <c r="B9" s="3">
        <v>0</v>
      </c>
      <c r="C9" s="11">
        <f t="shared" ref="C9:I9" si="1">37*B9</f>
        <v>0</v>
      </c>
      <c r="D9" s="3">
        <v>0</v>
      </c>
      <c r="E9" s="11">
        <f t="shared" si="1"/>
        <v>0</v>
      </c>
      <c r="F9" s="3">
        <v>0</v>
      </c>
      <c r="G9" s="11">
        <f t="shared" si="1"/>
        <v>0</v>
      </c>
      <c r="H9" s="3">
        <v>0</v>
      </c>
      <c r="I9" s="11">
        <f t="shared" si="1"/>
        <v>0</v>
      </c>
      <c r="J9" s="11">
        <f t="shared" ref="J9" si="2">37*I9</f>
        <v>0</v>
      </c>
      <c r="K9" s="11">
        <f t="shared" ref="K9" si="3">37*J9</f>
        <v>0</v>
      </c>
      <c r="L9" s="11">
        <f t="shared" ref="L9" si="4">37*K9</f>
        <v>0</v>
      </c>
      <c r="M9" s="11">
        <f t="shared" ref="M9" si="5">37*L9</f>
        <v>0</v>
      </c>
      <c r="N9" s="11">
        <f t="shared" ref="N9" si="6">37*M9</f>
        <v>0</v>
      </c>
      <c r="O9" s="11">
        <f t="shared" ref="O9" si="7">37*N9</f>
        <v>0</v>
      </c>
      <c r="P9" s="11">
        <f t="shared" ref="P9" si="8">37*O9</f>
        <v>0</v>
      </c>
      <c r="Q9" s="11">
        <f t="shared" ref="Q9" si="9">37*P9</f>
        <v>0</v>
      </c>
      <c r="R9" s="12">
        <f t="shared" ref="R9" si="10">SUM(B9,D9,F9,H9,J9,L9,N9,P9,)</f>
        <v>0</v>
      </c>
      <c r="S9" s="12">
        <f>35*R9</f>
        <v>0</v>
      </c>
    </row>
    <row r="10" spans="1:20" x14ac:dyDescent="0.25">
      <c r="A10" s="13" t="s">
        <v>2</v>
      </c>
      <c r="B10" s="3">
        <v>8</v>
      </c>
      <c r="C10" s="11">
        <f>35*B10</f>
        <v>280</v>
      </c>
      <c r="D10" s="3">
        <v>8</v>
      </c>
      <c r="E10" s="11">
        <f>35*D10</f>
        <v>280</v>
      </c>
      <c r="F10" s="3">
        <v>7</v>
      </c>
      <c r="G10" s="11">
        <f>35*F10</f>
        <v>245</v>
      </c>
      <c r="H10" s="3">
        <v>7</v>
      </c>
      <c r="I10" s="11">
        <f>35*H10</f>
        <v>245</v>
      </c>
      <c r="J10" s="3">
        <v>7</v>
      </c>
      <c r="K10" s="11">
        <f>35*J10</f>
        <v>245</v>
      </c>
      <c r="L10" s="3">
        <v>7</v>
      </c>
      <c r="M10" s="11">
        <f t="shared" ref="M10:Q10" si="11">35*L10</f>
        <v>245</v>
      </c>
      <c r="N10" s="3">
        <v>7</v>
      </c>
      <c r="O10" s="11">
        <f t="shared" si="11"/>
        <v>245</v>
      </c>
      <c r="P10" s="3">
        <v>7</v>
      </c>
      <c r="Q10" s="11">
        <f t="shared" si="11"/>
        <v>245</v>
      </c>
      <c r="R10" s="12">
        <f>SUM(B10,D10,F10,H10,J10,L10,N10,P10,)</f>
        <v>58</v>
      </c>
      <c r="S10" s="12">
        <f>35*R10</f>
        <v>2030</v>
      </c>
    </row>
    <row r="11" spans="1:20" s="92" customFormat="1" x14ac:dyDescent="0.25">
      <c r="A11" s="13" t="s">
        <v>116</v>
      </c>
      <c r="B11" s="3">
        <v>0</v>
      </c>
      <c r="C11" s="11">
        <v>0</v>
      </c>
      <c r="D11" s="3">
        <v>0</v>
      </c>
      <c r="E11" s="11">
        <v>0</v>
      </c>
      <c r="F11" s="3">
        <v>0</v>
      </c>
      <c r="G11" s="11">
        <v>0</v>
      </c>
      <c r="H11" s="3">
        <v>0</v>
      </c>
      <c r="I11" s="11">
        <v>0</v>
      </c>
      <c r="J11" s="3">
        <v>2</v>
      </c>
      <c r="K11" s="11">
        <f>35*J11</f>
        <v>70</v>
      </c>
      <c r="L11" s="3">
        <v>0</v>
      </c>
      <c r="M11" s="11">
        <v>0</v>
      </c>
      <c r="N11" s="3">
        <v>0</v>
      </c>
      <c r="O11" s="11">
        <v>0</v>
      </c>
      <c r="P11" s="3">
        <v>0</v>
      </c>
      <c r="Q11" s="11">
        <v>0</v>
      </c>
      <c r="R11" s="12">
        <f>SUM(B11,D11,F11,H11,J11,L11,N11,P11,)</f>
        <v>2</v>
      </c>
      <c r="S11" s="12">
        <f>35*R11</f>
        <v>70</v>
      </c>
    </row>
    <row r="12" spans="1:20" x14ac:dyDescent="0.25">
      <c r="A12" s="13" t="s">
        <v>19</v>
      </c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5"/>
    </row>
    <row r="13" spans="1:20" x14ac:dyDescent="0.25">
      <c r="A13" s="10" t="s">
        <v>43</v>
      </c>
      <c r="B13" s="3">
        <v>0</v>
      </c>
      <c r="C13" s="11">
        <f t="shared" ref="C13:C21" si="12">35*B13</f>
        <v>0</v>
      </c>
      <c r="D13" s="3">
        <v>0</v>
      </c>
      <c r="E13" s="11">
        <f t="shared" ref="E13:E21" si="13">35*D13</f>
        <v>0</v>
      </c>
      <c r="F13" s="3">
        <v>2</v>
      </c>
      <c r="G13" s="11">
        <f t="shared" ref="G13:G21" si="14">35*F13</f>
        <v>70</v>
      </c>
      <c r="H13" s="3">
        <v>2</v>
      </c>
      <c r="I13" s="11">
        <f t="shared" ref="I13:I21" si="15">35*H13</f>
        <v>70</v>
      </c>
      <c r="J13" s="3">
        <v>2</v>
      </c>
      <c r="K13" s="11">
        <f t="shared" ref="K13:K21" si="16">35*J13</f>
        <v>70</v>
      </c>
      <c r="L13" s="3">
        <v>2</v>
      </c>
      <c r="M13" s="11">
        <f t="shared" ref="M13:M21" si="17">35*L13</f>
        <v>70</v>
      </c>
      <c r="N13" s="3">
        <v>2</v>
      </c>
      <c r="O13" s="11">
        <f t="shared" ref="O13:O21" si="18">35*N13</f>
        <v>70</v>
      </c>
      <c r="P13" s="3">
        <v>2</v>
      </c>
      <c r="Q13" s="11">
        <f t="shared" ref="Q13:Q21" si="19">35*P13</f>
        <v>70</v>
      </c>
      <c r="R13" s="12">
        <f>SUM(B13,D13,F13,H13,J13,L13,N13,P13,)</f>
        <v>12</v>
      </c>
      <c r="S13" s="12">
        <f t="shared" ref="S13:S20" si="20">35*R13</f>
        <v>420</v>
      </c>
    </row>
    <row r="14" spans="1:20" x14ac:dyDescent="0.25">
      <c r="A14" s="10" t="s">
        <v>44</v>
      </c>
      <c r="B14" s="3">
        <v>0</v>
      </c>
      <c r="C14" s="11">
        <f t="shared" si="12"/>
        <v>0</v>
      </c>
      <c r="D14" s="3">
        <v>0</v>
      </c>
      <c r="E14" s="11">
        <f t="shared" si="13"/>
        <v>0</v>
      </c>
      <c r="F14" s="3">
        <v>2</v>
      </c>
      <c r="G14" s="11">
        <f t="shared" si="14"/>
        <v>70</v>
      </c>
      <c r="H14" s="3">
        <v>2</v>
      </c>
      <c r="I14" s="11">
        <f t="shared" si="15"/>
        <v>70</v>
      </c>
      <c r="J14" s="3">
        <v>2</v>
      </c>
      <c r="K14" s="11">
        <f t="shared" si="16"/>
        <v>70</v>
      </c>
      <c r="L14" s="3">
        <v>2</v>
      </c>
      <c r="M14" s="11">
        <f t="shared" si="17"/>
        <v>70</v>
      </c>
      <c r="N14" s="3">
        <v>2</v>
      </c>
      <c r="O14" s="11">
        <f t="shared" si="18"/>
        <v>70</v>
      </c>
      <c r="P14" s="3">
        <v>2</v>
      </c>
      <c r="Q14" s="11">
        <f t="shared" si="19"/>
        <v>70</v>
      </c>
      <c r="R14" s="12">
        <f t="shared" ref="R14:R20" si="21">SUM(B14,D14,F14,H14,J14,L14,N14,P14,)</f>
        <v>12</v>
      </c>
      <c r="S14" s="12">
        <f t="shared" si="20"/>
        <v>420</v>
      </c>
    </row>
    <row r="15" spans="1:20" x14ac:dyDescent="0.25">
      <c r="A15" s="14" t="s">
        <v>3</v>
      </c>
      <c r="B15" s="3">
        <v>4</v>
      </c>
      <c r="C15" s="11">
        <f t="shared" si="12"/>
        <v>140</v>
      </c>
      <c r="D15" s="3">
        <v>4</v>
      </c>
      <c r="E15" s="11">
        <f t="shared" si="13"/>
        <v>140</v>
      </c>
      <c r="F15" s="3">
        <v>5</v>
      </c>
      <c r="G15" s="11">
        <f t="shared" si="14"/>
        <v>175</v>
      </c>
      <c r="H15" s="3">
        <v>5</v>
      </c>
      <c r="I15" s="11">
        <f t="shared" si="15"/>
        <v>175</v>
      </c>
      <c r="J15" s="3">
        <v>4</v>
      </c>
      <c r="K15" s="11">
        <f t="shared" si="16"/>
        <v>140</v>
      </c>
      <c r="L15" s="3">
        <v>4</v>
      </c>
      <c r="M15" s="11">
        <f t="shared" si="17"/>
        <v>140</v>
      </c>
      <c r="N15" s="3">
        <v>5</v>
      </c>
      <c r="O15" s="11">
        <f t="shared" si="18"/>
        <v>175</v>
      </c>
      <c r="P15" s="3">
        <v>5</v>
      </c>
      <c r="Q15" s="11">
        <f t="shared" si="19"/>
        <v>175</v>
      </c>
      <c r="R15" s="12">
        <f t="shared" si="21"/>
        <v>36</v>
      </c>
      <c r="S15" s="12">
        <f t="shared" si="20"/>
        <v>1260</v>
      </c>
    </row>
    <row r="16" spans="1:20" x14ac:dyDescent="0.25">
      <c r="A16" s="15" t="s">
        <v>45</v>
      </c>
      <c r="B16" s="3">
        <v>2</v>
      </c>
      <c r="C16" s="11">
        <f t="shared" si="12"/>
        <v>70</v>
      </c>
      <c r="D16" s="3">
        <v>2</v>
      </c>
      <c r="E16" s="11">
        <f t="shared" si="13"/>
        <v>70</v>
      </c>
      <c r="F16" s="3">
        <v>2</v>
      </c>
      <c r="G16" s="11">
        <f t="shared" si="14"/>
        <v>70</v>
      </c>
      <c r="H16" s="3">
        <v>2</v>
      </c>
      <c r="I16" s="11">
        <f t="shared" si="15"/>
        <v>70</v>
      </c>
      <c r="J16" s="3">
        <v>2</v>
      </c>
      <c r="K16" s="11">
        <f t="shared" si="16"/>
        <v>70</v>
      </c>
      <c r="L16" s="3">
        <v>2</v>
      </c>
      <c r="M16" s="11">
        <f t="shared" si="17"/>
        <v>70</v>
      </c>
      <c r="N16" s="3">
        <v>2</v>
      </c>
      <c r="O16" s="11">
        <f t="shared" si="18"/>
        <v>70</v>
      </c>
      <c r="P16" s="3">
        <v>2</v>
      </c>
      <c r="Q16" s="11">
        <f t="shared" si="19"/>
        <v>70</v>
      </c>
      <c r="R16" s="12">
        <f t="shared" si="21"/>
        <v>16</v>
      </c>
      <c r="S16" s="12">
        <f t="shared" si="20"/>
        <v>560</v>
      </c>
      <c r="T16" s="16"/>
    </row>
    <row r="17" spans="1:19" x14ac:dyDescent="0.25">
      <c r="A17" s="13" t="s">
        <v>46</v>
      </c>
      <c r="B17" s="3">
        <v>2</v>
      </c>
      <c r="C17" s="11">
        <f t="shared" si="12"/>
        <v>70</v>
      </c>
      <c r="D17" s="3">
        <v>2</v>
      </c>
      <c r="E17" s="11">
        <f t="shared" si="13"/>
        <v>70</v>
      </c>
      <c r="F17" s="3">
        <v>2</v>
      </c>
      <c r="G17" s="11">
        <f t="shared" si="14"/>
        <v>70</v>
      </c>
      <c r="H17" s="3">
        <v>2</v>
      </c>
      <c r="I17" s="11">
        <f>35*H17</f>
        <v>70</v>
      </c>
      <c r="J17" s="3">
        <v>2</v>
      </c>
      <c r="K17" s="11">
        <f t="shared" si="16"/>
        <v>70</v>
      </c>
      <c r="L17" s="3">
        <v>2</v>
      </c>
      <c r="M17" s="11">
        <f t="shared" si="17"/>
        <v>70</v>
      </c>
      <c r="N17" s="3">
        <v>2</v>
      </c>
      <c r="O17" s="11">
        <f t="shared" si="18"/>
        <v>70</v>
      </c>
      <c r="P17" s="3">
        <v>2</v>
      </c>
      <c r="Q17" s="11">
        <f t="shared" si="19"/>
        <v>70</v>
      </c>
      <c r="R17" s="12">
        <f t="shared" si="21"/>
        <v>16</v>
      </c>
      <c r="S17" s="12">
        <f t="shared" si="20"/>
        <v>560</v>
      </c>
    </row>
    <row r="18" spans="1:19" x14ac:dyDescent="0.25">
      <c r="A18" s="13" t="s">
        <v>10</v>
      </c>
      <c r="B18" s="3">
        <v>2</v>
      </c>
      <c r="C18" s="11">
        <f t="shared" si="12"/>
        <v>70</v>
      </c>
      <c r="D18" s="3">
        <v>2</v>
      </c>
      <c r="E18" s="11">
        <f t="shared" si="13"/>
        <v>70</v>
      </c>
      <c r="F18" s="3">
        <v>2</v>
      </c>
      <c r="G18" s="11">
        <f t="shared" si="14"/>
        <v>70</v>
      </c>
      <c r="H18" s="3">
        <v>2</v>
      </c>
      <c r="I18" s="11">
        <f t="shared" si="15"/>
        <v>70</v>
      </c>
      <c r="J18" s="3">
        <v>2</v>
      </c>
      <c r="K18" s="11">
        <f t="shared" si="16"/>
        <v>70</v>
      </c>
      <c r="L18" s="3">
        <v>2</v>
      </c>
      <c r="M18" s="11">
        <f t="shared" si="17"/>
        <v>70</v>
      </c>
      <c r="N18" s="3">
        <v>2</v>
      </c>
      <c r="O18" s="11">
        <f t="shared" si="18"/>
        <v>70</v>
      </c>
      <c r="P18" s="3">
        <v>2</v>
      </c>
      <c r="Q18" s="11">
        <f t="shared" si="19"/>
        <v>70</v>
      </c>
      <c r="R18" s="12">
        <f t="shared" si="21"/>
        <v>16</v>
      </c>
      <c r="S18" s="12">
        <f t="shared" si="20"/>
        <v>560</v>
      </c>
    </row>
    <row r="19" spans="1:19" x14ac:dyDescent="0.25">
      <c r="A19" s="15" t="s">
        <v>12</v>
      </c>
      <c r="B19" s="3">
        <v>3</v>
      </c>
      <c r="C19" s="11">
        <f t="shared" si="12"/>
        <v>105</v>
      </c>
      <c r="D19" s="3">
        <v>3</v>
      </c>
      <c r="E19" s="11">
        <f t="shared" si="13"/>
        <v>105</v>
      </c>
      <c r="F19" s="3">
        <v>3</v>
      </c>
      <c r="G19" s="11">
        <f t="shared" si="14"/>
        <v>105</v>
      </c>
      <c r="H19" s="3">
        <v>3</v>
      </c>
      <c r="I19" s="11">
        <f t="shared" si="15"/>
        <v>105</v>
      </c>
      <c r="J19" s="3">
        <v>3</v>
      </c>
      <c r="K19" s="11">
        <f t="shared" si="16"/>
        <v>105</v>
      </c>
      <c r="L19" s="3">
        <v>3</v>
      </c>
      <c r="M19" s="11">
        <f t="shared" si="17"/>
        <v>105</v>
      </c>
      <c r="N19" s="3">
        <v>3</v>
      </c>
      <c r="O19" s="11">
        <f t="shared" si="18"/>
        <v>105</v>
      </c>
      <c r="P19" s="3">
        <v>3</v>
      </c>
      <c r="Q19" s="11">
        <f t="shared" si="19"/>
        <v>105</v>
      </c>
      <c r="R19" s="12">
        <f t="shared" si="21"/>
        <v>24</v>
      </c>
      <c r="S19" s="12">
        <f t="shared" si="20"/>
        <v>840</v>
      </c>
    </row>
    <row r="20" spans="1:19" x14ac:dyDescent="0.25">
      <c r="A20" s="14" t="s">
        <v>11</v>
      </c>
      <c r="B20" s="3">
        <v>1</v>
      </c>
      <c r="C20" s="11">
        <f t="shared" si="12"/>
        <v>35</v>
      </c>
      <c r="D20" s="3">
        <v>1</v>
      </c>
      <c r="E20" s="11">
        <f t="shared" si="13"/>
        <v>35</v>
      </c>
      <c r="F20" s="3">
        <v>1</v>
      </c>
      <c r="G20" s="11">
        <f t="shared" si="14"/>
        <v>35</v>
      </c>
      <c r="H20" s="3">
        <v>1</v>
      </c>
      <c r="I20" s="11">
        <f t="shared" si="15"/>
        <v>35</v>
      </c>
      <c r="J20" s="3">
        <v>1</v>
      </c>
      <c r="K20" s="11">
        <f t="shared" si="16"/>
        <v>35</v>
      </c>
      <c r="L20" s="3">
        <v>1</v>
      </c>
      <c r="M20" s="11">
        <f t="shared" si="17"/>
        <v>35</v>
      </c>
      <c r="N20" s="3">
        <v>1</v>
      </c>
      <c r="O20" s="11">
        <f t="shared" si="18"/>
        <v>35</v>
      </c>
      <c r="P20" s="3">
        <v>1</v>
      </c>
      <c r="Q20" s="11">
        <f t="shared" si="19"/>
        <v>35</v>
      </c>
      <c r="R20" s="12">
        <f t="shared" si="21"/>
        <v>8</v>
      </c>
      <c r="S20" s="12">
        <f t="shared" si="20"/>
        <v>280</v>
      </c>
    </row>
    <row r="21" spans="1:19" ht="25.5" x14ac:dyDescent="0.25">
      <c r="A21" s="17" t="s">
        <v>30</v>
      </c>
      <c r="B21" s="18">
        <v>23</v>
      </c>
      <c r="C21" s="19">
        <f t="shared" si="12"/>
        <v>805</v>
      </c>
      <c r="D21" s="18">
        <v>23</v>
      </c>
      <c r="E21" s="19">
        <f t="shared" si="13"/>
        <v>805</v>
      </c>
      <c r="F21" s="18">
        <v>25</v>
      </c>
      <c r="G21" s="19">
        <f t="shared" si="14"/>
        <v>875</v>
      </c>
      <c r="H21" s="18">
        <v>25</v>
      </c>
      <c r="I21" s="19">
        <f t="shared" si="15"/>
        <v>875</v>
      </c>
      <c r="J21" s="18">
        <v>24</v>
      </c>
      <c r="K21" s="19">
        <f t="shared" si="16"/>
        <v>840</v>
      </c>
      <c r="L21" s="18">
        <v>24</v>
      </c>
      <c r="M21" s="19">
        <f t="shared" si="17"/>
        <v>840</v>
      </c>
      <c r="N21" s="18">
        <v>25</v>
      </c>
      <c r="O21" s="19">
        <f t="shared" si="18"/>
        <v>875</v>
      </c>
      <c r="P21" s="18">
        <v>25</v>
      </c>
      <c r="Q21" s="19">
        <f t="shared" si="19"/>
        <v>875</v>
      </c>
      <c r="R21" s="90">
        <f>SUM(B21,D21,F21,H21,J21,L21,N21,P21,)</f>
        <v>194</v>
      </c>
      <c r="S21" s="90">
        <f>35*R21</f>
        <v>6790</v>
      </c>
    </row>
    <row r="22" spans="1:19" ht="24" customHeight="1" x14ac:dyDescent="0.25">
      <c r="A22" s="116" t="s">
        <v>47</v>
      </c>
      <c r="B22" s="117"/>
      <c r="C22" s="117"/>
      <c r="D22" s="117"/>
      <c r="E22" s="117"/>
      <c r="F22" s="117"/>
      <c r="G22" s="117"/>
      <c r="H22" s="117"/>
      <c r="I22" s="117"/>
      <c r="J22" s="29"/>
      <c r="K22" s="29"/>
      <c r="L22" s="29"/>
      <c r="M22" s="29"/>
      <c r="N22" s="29"/>
      <c r="O22" s="29"/>
      <c r="P22" s="29"/>
      <c r="Q22" s="29"/>
      <c r="R22" s="20">
        <v>2</v>
      </c>
      <c r="S22" s="21">
        <f>R22*35</f>
        <v>70</v>
      </c>
    </row>
    <row r="23" spans="1:19" x14ac:dyDescent="0.25">
      <c r="A23" s="28" t="s">
        <v>48</v>
      </c>
      <c r="B23" s="3"/>
      <c r="C23" s="11">
        <f t="shared" ref="C23:I23" si="22">35*B23</f>
        <v>0</v>
      </c>
      <c r="D23" s="3"/>
      <c r="E23" s="11">
        <f t="shared" si="22"/>
        <v>0</v>
      </c>
      <c r="F23" s="3">
        <v>0</v>
      </c>
      <c r="G23" s="11">
        <f t="shared" si="22"/>
        <v>0</v>
      </c>
      <c r="H23" s="3">
        <v>0</v>
      </c>
      <c r="I23" s="11">
        <f t="shared" si="22"/>
        <v>0</v>
      </c>
      <c r="J23" s="3">
        <v>1</v>
      </c>
      <c r="K23" s="11">
        <f t="shared" ref="K23" si="23">35*J23</f>
        <v>35</v>
      </c>
      <c r="L23" s="3">
        <v>1</v>
      </c>
      <c r="M23" s="11">
        <f t="shared" ref="M23" si="24">35*L23</f>
        <v>35</v>
      </c>
      <c r="N23" s="3"/>
      <c r="O23" s="11">
        <f t="shared" ref="O23" si="25">35*N23</f>
        <v>0</v>
      </c>
      <c r="P23" s="3"/>
      <c r="Q23" s="11">
        <f t="shared" ref="Q23" si="26">35*P23</f>
        <v>0</v>
      </c>
      <c r="R23" s="11">
        <v>2</v>
      </c>
      <c r="S23" s="11">
        <f t="shared" ref="S23" si="27">35*R23</f>
        <v>70</v>
      </c>
    </row>
    <row r="24" spans="1:19" x14ac:dyDescent="0.25">
      <c r="A24" s="6" t="s">
        <v>31</v>
      </c>
      <c r="B24" s="4">
        <f>SUM(B8,B10,B13,B15,B16,B17,B18,B19,B20)</f>
        <v>23</v>
      </c>
      <c r="C24" s="11">
        <f>SUM(C8,C10,C13,C14,C15,C16,C17,C18,C19,C20)</f>
        <v>805</v>
      </c>
      <c r="D24" s="4">
        <f t="shared" ref="D24:I24" si="28">SUM(D8,D10,D13,D15,D16,D17,D18,D19,D20)</f>
        <v>23</v>
      </c>
      <c r="E24" s="11">
        <f t="shared" si="28"/>
        <v>805</v>
      </c>
      <c r="F24" s="4">
        <f t="shared" si="28"/>
        <v>25</v>
      </c>
      <c r="G24" s="11">
        <f t="shared" si="28"/>
        <v>875</v>
      </c>
      <c r="H24" s="4">
        <f t="shared" si="28"/>
        <v>25</v>
      </c>
      <c r="I24" s="11">
        <f t="shared" si="28"/>
        <v>875</v>
      </c>
      <c r="J24" s="11">
        <f>SUM(J8,J10,J13,J15,J16,J17,J18,J19,J20,J23)</f>
        <v>25</v>
      </c>
      <c r="K24" s="11">
        <f>SUM(K8,K10,K13,K15,K16,K17,K18,K19,K20)</f>
        <v>840</v>
      </c>
      <c r="L24" s="11">
        <f>SUM(L8,L10,L13,L15,L16,L17,L18,L19,L20,L23)</f>
        <v>25</v>
      </c>
      <c r="M24" s="11">
        <f t="shared" ref="M24:S24" si="29">SUM(M8,M10,M13,M15,M16,M17,M18,M19,M20)</f>
        <v>840</v>
      </c>
      <c r="N24" s="11">
        <f t="shared" si="29"/>
        <v>25</v>
      </c>
      <c r="O24" s="11">
        <f t="shared" si="29"/>
        <v>875</v>
      </c>
      <c r="P24" s="11">
        <f t="shared" si="29"/>
        <v>25</v>
      </c>
      <c r="Q24" s="11">
        <f t="shared" si="29"/>
        <v>875</v>
      </c>
      <c r="R24" s="11">
        <f t="shared" si="29"/>
        <v>194</v>
      </c>
      <c r="S24" s="11">
        <f t="shared" si="29"/>
        <v>6790</v>
      </c>
    </row>
    <row r="25" spans="1:19" x14ac:dyDescent="0.25">
      <c r="A25" s="22" t="s">
        <v>49</v>
      </c>
      <c r="B25" s="18">
        <v>2</v>
      </c>
      <c r="C25" s="19">
        <f>B25*35</f>
        <v>70</v>
      </c>
      <c r="D25" s="18">
        <v>2</v>
      </c>
      <c r="E25" s="19">
        <f>D25*35</f>
        <v>70</v>
      </c>
      <c r="F25" s="18">
        <v>2</v>
      </c>
      <c r="G25" s="19">
        <f>F25*35</f>
        <v>70</v>
      </c>
      <c r="H25" s="18">
        <v>2</v>
      </c>
      <c r="I25" s="19">
        <f>H25*35</f>
        <v>70</v>
      </c>
      <c r="J25" s="18">
        <v>2</v>
      </c>
      <c r="K25" s="19">
        <f t="shared" ref="K25:S25" si="30">J25*35</f>
        <v>70</v>
      </c>
      <c r="L25" s="18">
        <v>2</v>
      </c>
      <c r="M25" s="19">
        <f t="shared" si="30"/>
        <v>70</v>
      </c>
      <c r="N25" s="18">
        <v>2</v>
      </c>
      <c r="O25" s="19">
        <f t="shared" si="30"/>
        <v>70</v>
      </c>
      <c r="P25" s="18">
        <v>2</v>
      </c>
      <c r="Q25" s="19">
        <f t="shared" si="30"/>
        <v>70</v>
      </c>
      <c r="R25" s="19">
        <v>16</v>
      </c>
      <c r="S25" s="19">
        <f t="shared" si="30"/>
        <v>560</v>
      </c>
    </row>
    <row r="26" spans="1:19" ht="25.5" x14ac:dyDescent="0.25">
      <c r="A26" s="23" t="s">
        <v>50</v>
      </c>
      <c r="B26" s="24">
        <f t="shared" ref="B26:I26" si="31">SUM(B8,B9,B10,B13,B14,B15,B16,B17,B18,B19,B20,B25)</f>
        <v>25</v>
      </c>
      <c r="C26" s="24">
        <f t="shared" si="31"/>
        <v>875</v>
      </c>
      <c r="D26" s="24">
        <f t="shared" si="31"/>
        <v>25</v>
      </c>
      <c r="E26" s="24">
        <f t="shared" si="31"/>
        <v>875</v>
      </c>
      <c r="F26" s="24">
        <f t="shared" si="31"/>
        <v>29</v>
      </c>
      <c r="G26" s="24">
        <f t="shared" si="31"/>
        <v>1015</v>
      </c>
      <c r="H26" s="24">
        <f t="shared" si="31"/>
        <v>29</v>
      </c>
      <c r="I26" s="24">
        <f t="shared" si="31"/>
        <v>1015</v>
      </c>
      <c r="J26" s="24">
        <f>SUM(J8,J9,J10,J13,J11,J14,J15,J16,J17,J18,J19,J20,J25)</f>
        <v>30</v>
      </c>
      <c r="K26" s="24">
        <f>SUM(K8,K9,K10,K13,K11,K14,K15,K16,K17,K18,K19,K20,K25)</f>
        <v>1050</v>
      </c>
      <c r="L26" s="24">
        <f>SUM(L8,L9,L10,L13,L14,L15,L16,L17,L18,L19,L20,L25)</f>
        <v>28</v>
      </c>
      <c r="M26" s="24">
        <f>SUM(M8,M9,M10,M13,M14,M15,M16,M17,M18,M19,M20,M25)</f>
        <v>980</v>
      </c>
      <c r="N26" s="24">
        <f>SUM(N8,N9,N10,N13,N14,N15,N16,N17,N18,N19,N20,N23,N25)</f>
        <v>29</v>
      </c>
      <c r="O26" s="24">
        <f>SUM(O8,O9,O10,O13,O14,O15,O16,O17,O18,O19,O20,O23,O25)</f>
        <v>1015</v>
      </c>
      <c r="P26" s="24">
        <f>SUM(P8,P9,P10,P13,P14,P15,P16,P17,P18,P19,P20,P23,P25)</f>
        <v>29</v>
      </c>
      <c r="Q26" s="24">
        <f>SUM(Q8,Q9,Q10,Q13,Q14,Q15,Q16,Q17,Q18,Q19,Q20,Q23,Q25)</f>
        <v>1015</v>
      </c>
      <c r="R26" s="25">
        <f>(B26+D26+F26+H26+J26+L26+N26+P26)</f>
        <v>224</v>
      </c>
      <c r="S26" s="25">
        <f>SUM(S8,S9,S10,S13,S14,S11,S15,S16,S17,S18,S19,S20,S23,S25)</f>
        <v>7910</v>
      </c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5"/>
    </row>
    <row r="29" spans="1:19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</sheetData>
  <mergeCells count="26">
    <mergeCell ref="L1:S1"/>
    <mergeCell ref="L2:S2"/>
    <mergeCell ref="L3:S3"/>
    <mergeCell ref="B4:C4"/>
    <mergeCell ref="D4:E4"/>
    <mergeCell ref="F4:G4"/>
    <mergeCell ref="H4:I4"/>
    <mergeCell ref="A2:D2"/>
    <mergeCell ref="R4:S5"/>
    <mergeCell ref="B5:C5"/>
    <mergeCell ref="D5:E5"/>
    <mergeCell ref="F5:G5"/>
    <mergeCell ref="H5:I5"/>
    <mergeCell ref="J5:K5"/>
    <mergeCell ref="J4:K4"/>
    <mergeCell ref="L4:M4"/>
    <mergeCell ref="N4:O4"/>
    <mergeCell ref="P4:Q4"/>
    <mergeCell ref="L5:M5"/>
    <mergeCell ref="N5:O5"/>
    <mergeCell ref="P5:Q5"/>
    <mergeCell ref="A7:S7"/>
    <mergeCell ref="B12:S12"/>
    <mergeCell ref="A22:I22"/>
    <mergeCell ref="A28:R28"/>
    <mergeCell ref="A29:S2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opLeftCell="A41" zoomScale="140" zoomScaleNormal="140" workbookViewId="0">
      <selection activeCell="G60" sqref="G60"/>
    </sheetView>
  </sheetViews>
  <sheetFormatPr defaultRowHeight="15" x14ac:dyDescent="0.25"/>
  <cols>
    <col min="1" max="1" width="35.42578125" customWidth="1"/>
    <col min="2" max="2" width="4.140625" customWidth="1"/>
    <col min="3" max="3" width="5.140625" customWidth="1"/>
    <col min="4" max="4" width="4.140625" bestFit="1" customWidth="1"/>
    <col min="5" max="5" width="5.7109375" customWidth="1"/>
    <col min="6" max="6" width="6.42578125" customWidth="1"/>
    <col min="7" max="7" width="5" customWidth="1"/>
    <col min="8" max="8" width="6.42578125" customWidth="1"/>
    <col min="9" max="9" width="5.42578125" customWidth="1"/>
    <col min="10" max="10" width="6.140625" bestFit="1" customWidth="1"/>
    <col min="11" max="11" width="5.42578125" customWidth="1"/>
    <col min="12" max="12" width="6.140625" bestFit="1" customWidth="1"/>
    <col min="13" max="13" width="5.5703125" customWidth="1"/>
    <col min="14" max="14" width="4.140625" bestFit="1" customWidth="1"/>
    <col min="15" max="15" width="5.42578125" customWidth="1"/>
    <col min="16" max="16" width="4.140625" bestFit="1" customWidth="1"/>
    <col min="17" max="17" width="5.28515625" customWidth="1"/>
    <col min="18" max="18" width="4.140625" bestFit="1" customWidth="1"/>
    <col min="19" max="19" width="6.140625" customWidth="1"/>
  </cols>
  <sheetData>
    <row r="1" spans="1:19" x14ac:dyDescent="0.25">
      <c r="L1" s="125" t="s">
        <v>102</v>
      </c>
      <c r="M1" s="125"/>
      <c r="N1" s="125"/>
      <c r="O1" s="125"/>
      <c r="P1" s="125"/>
      <c r="Q1" s="125"/>
      <c r="R1" s="125"/>
      <c r="S1" s="125"/>
    </row>
    <row r="2" spans="1:19" x14ac:dyDescent="0.25">
      <c r="A2" s="126" t="s">
        <v>101</v>
      </c>
      <c r="B2" s="126"/>
      <c r="C2" s="126"/>
      <c r="D2" s="126"/>
      <c r="E2" s="81"/>
      <c r="F2" s="81"/>
      <c r="G2" s="81"/>
      <c r="H2" s="81"/>
      <c r="I2" s="81"/>
      <c r="J2" s="81"/>
      <c r="K2" s="81"/>
      <c r="L2" s="126" t="s">
        <v>115</v>
      </c>
      <c r="M2" s="127"/>
      <c r="N2" s="127"/>
      <c r="O2" s="127"/>
      <c r="P2" s="127"/>
      <c r="Q2" s="127"/>
      <c r="R2" s="127"/>
      <c r="S2" s="127"/>
    </row>
    <row r="3" spans="1:19" ht="15.75" thickBot="1" x14ac:dyDescent="0.3">
      <c r="A3" s="136"/>
      <c r="B3" s="136"/>
      <c r="C3" s="136"/>
      <c r="D3" s="136"/>
      <c r="E3" s="83"/>
      <c r="F3" s="83"/>
      <c r="G3" s="83"/>
      <c r="H3" s="83"/>
      <c r="I3" s="83"/>
      <c r="J3" s="83"/>
      <c r="K3" s="83"/>
      <c r="L3" s="128" t="s">
        <v>103</v>
      </c>
      <c r="M3" s="128"/>
      <c r="N3" s="128"/>
      <c r="O3" s="128"/>
      <c r="P3" s="128"/>
      <c r="Q3" s="128"/>
      <c r="R3" s="128"/>
      <c r="S3" s="128"/>
    </row>
    <row r="4" spans="1:19" x14ac:dyDescent="0.25">
      <c r="A4" s="34" t="s">
        <v>14</v>
      </c>
      <c r="B4" s="141" t="s">
        <v>51</v>
      </c>
      <c r="C4" s="142"/>
      <c r="D4" s="141" t="s">
        <v>52</v>
      </c>
      <c r="E4" s="142"/>
      <c r="F4" s="141" t="s">
        <v>53</v>
      </c>
      <c r="G4" s="142"/>
      <c r="H4" s="141" t="s">
        <v>54</v>
      </c>
      <c r="I4" s="142"/>
      <c r="J4" s="141" t="s">
        <v>67</v>
      </c>
      <c r="K4" s="142"/>
      <c r="L4" s="141" t="s">
        <v>68</v>
      </c>
      <c r="M4" s="142"/>
      <c r="N4" s="141" t="s">
        <v>69</v>
      </c>
      <c r="O4" s="142"/>
      <c r="P4" s="141" t="s">
        <v>70</v>
      </c>
      <c r="Q4" s="143"/>
      <c r="R4" s="144" t="s">
        <v>27</v>
      </c>
      <c r="S4" s="145"/>
    </row>
    <row r="5" spans="1:19" x14ac:dyDescent="0.25">
      <c r="A5" s="35" t="s">
        <v>33</v>
      </c>
      <c r="B5" s="122">
        <v>25</v>
      </c>
      <c r="C5" s="123"/>
      <c r="D5" s="122">
        <v>26</v>
      </c>
      <c r="E5" s="123"/>
      <c r="F5" s="122">
        <v>32</v>
      </c>
      <c r="G5" s="123"/>
      <c r="H5" s="120">
        <v>30</v>
      </c>
      <c r="I5" s="121"/>
      <c r="J5" s="120">
        <v>28</v>
      </c>
      <c r="K5" s="121"/>
      <c r="L5" s="120">
        <v>30</v>
      </c>
      <c r="M5" s="121"/>
      <c r="N5" s="120">
        <v>30</v>
      </c>
      <c r="O5" s="121"/>
      <c r="P5" s="120">
        <v>29</v>
      </c>
      <c r="Q5" s="162"/>
      <c r="R5" s="146"/>
      <c r="S5" s="147"/>
    </row>
    <row r="6" spans="1:19" ht="15.75" thickBot="1" x14ac:dyDescent="0.3">
      <c r="A6" s="36" t="s">
        <v>42</v>
      </c>
      <c r="B6" s="37" t="s">
        <v>64</v>
      </c>
      <c r="C6" s="37" t="s">
        <v>65</v>
      </c>
      <c r="D6" s="37" t="s">
        <v>64</v>
      </c>
      <c r="E6" s="37" t="s">
        <v>65</v>
      </c>
      <c r="F6" s="37" t="s">
        <v>64</v>
      </c>
      <c r="G6" s="37" t="s">
        <v>65</v>
      </c>
      <c r="H6" s="37" t="s">
        <v>64</v>
      </c>
      <c r="I6" s="37" t="s">
        <v>65</v>
      </c>
      <c r="J6" s="37" t="s">
        <v>64</v>
      </c>
      <c r="K6" s="37" t="s">
        <v>65</v>
      </c>
      <c r="L6" s="37" t="s">
        <v>64</v>
      </c>
      <c r="M6" s="37" t="s">
        <v>65</v>
      </c>
      <c r="N6" s="37" t="s">
        <v>64</v>
      </c>
      <c r="O6" s="37" t="s">
        <v>65</v>
      </c>
      <c r="P6" s="37" t="s">
        <v>64</v>
      </c>
      <c r="Q6" s="38" t="s">
        <v>65</v>
      </c>
      <c r="R6" s="39" t="s">
        <v>64</v>
      </c>
      <c r="S6" s="40" t="s">
        <v>65</v>
      </c>
    </row>
    <row r="7" spans="1:19" ht="15.75" thickBot="1" x14ac:dyDescent="0.3">
      <c r="A7" s="163" t="s">
        <v>0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  <c r="S7" s="166"/>
    </row>
    <row r="8" spans="1:19" x14ac:dyDescent="0.25">
      <c r="A8" s="48" t="s">
        <v>55</v>
      </c>
      <c r="B8" s="3">
        <v>1</v>
      </c>
      <c r="C8" s="11">
        <f>37*B8</f>
        <v>37</v>
      </c>
      <c r="D8" s="3">
        <v>0</v>
      </c>
      <c r="E8" s="11">
        <f>37*D8</f>
        <v>0</v>
      </c>
      <c r="F8" s="3">
        <v>1</v>
      </c>
      <c r="G8" s="11">
        <f>37*F8</f>
        <v>37</v>
      </c>
      <c r="H8" s="3">
        <v>1</v>
      </c>
      <c r="I8" s="11">
        <f>37*H8</f>
        <v>37</v>
      </c>
      <c r="J8" s="3">
        <v>1</v>
      </c>
      <c r="K8" s="11">
        <f>37*J8</f>
        <v>37</v>
      </c>
      <c r="L8" s="3">
        <v>1</v>
      </c>
      <c r="M8" s="11">
        <f>37*L8</f>
        <v>37</v>
      </c>
      <c r="N8" s="3">
        <v>0</v>
      </c>
      <c r="O8" s="11">
        <f>37*N8</f>
        <v>0</v>
      </c>
      <c r="P8" s="3">
        <v>1</v>
      </c>
      <c r="Q8" s="32">
        <f>37*P8</f>
        <v>37</v>
      </c>
      <c r="R8" s="41">
        <f>SUM(B8,D8,F8,H8,N8,P8+J8+L8)</f>
        <v>6</v>
      </c>
      <c r="S8" s="42">
        <f>37*R8</f>
        <v>222</v>
      </c>
    </row>
    <row r="9" spans="1:19" ht="15.75" thickBot="1" x14ac:dyDescent="0.3">
      <c r="A9" s="48" t="s">
        <v>56</v>
      </c>
      <c r="B9" s="3">
        <v>0</v>
      </c>
      <c r="C9" s="11">
        <f t="shared" ref="C9:C44" si="0">37*B9</f>
        <v>0</v>
      </c>
      <c r="D9" s="3">
        <v>1</v>
      </c>
      <c r="E9" s="11">
        <f t="shared" ref="E9:Q44" si="1">37*D9</f>
        <v>37</v>
      </c>
      <c r="F9" s="3">
        <v>1</v>
      </c>
      <c r="G9" s="11">
        <f t="shared" ref="G9:Q43" si="2">37*F9</f>
        <v>37</v>
      </c>
      <c r="H9" s="3">
        <v>1</v>
      </c>
      <c r="I9" s="11">
        <f>37*H9</f>
        <v>37</v>
      </c>
      <c r="J9" s="3">
        <v>1</v>
      </c>
      <c r="K9" s="11">
        <f>37*J9</f>
        <v>37</v>
      </c>
      <c r="L9" s="3">
        <v>0</v>
      </c>
      <c r="M9" s="11">
        <f>37*L9</f>
        <v>0</v>
      </c>
      <c r="N9" s="3">
        <v>1</v>
      </c>
      <c r="O9" s="11">
        <f>37*N9</f>
        <v>37</v>
      </c>
      <c r="P9" s="3">
        <v>1</v>
      </c>
      <c r="Q9" s="32">
        <f>37*P9</f>
        <v>37</v>
      </c>
      <c r="R9" s="43">
        <f>SUM(B9,D9,F9,H9,N9,P9+J9+L9)</f>
        <v>6</v>
      </c>
      <c r="S9" s="44">
        <f t="shared" ref="S9:S43" si="3">37*R9</f>
        <v>222</v>
      </c>
    </row>
    <row r="10" spans="1:19" ht="15.75" thickBot="1" x14ac:dyDescent="0.3">
      <c r="A10" s="167" t="s">
        <v>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9"/>
      <c r="S10" s="170"/>
    </row>
    <row r="11" spans="1:19" ht="15.75" thickBot="1" x14ac:dyDescent="0.3">
      <c r="A11" s="45" t="s">
        <v>2</v>
      </c>
      <c r="B11" s="93">
        <v>5</v>
      </c>
      <c r="C11" s="94">
        <f t="shared" si="0"/>
        <v>185</v>
      </c>
      <c r="D11" s="93">
        <v>5</v>
      </c>
      <c r="E11" s="94">
        <f t="shared" si="1"/>
        <v>185</v>
      </c>
      <c r="F11" s="93">
        <v>5</v>
      </c>
      <c r="G11" s="94">
        <f t="shared" si="2"/>
        <v>185</v>
      </c>
      <c r="H11" s="93">
        <v>5</v>
      </c>
      <c r="I11" s="94">
        <f>37*H11</f>
        <v>185</v>
      </c>
      <c r="J11" s="93">
        <v>5</v>
      </c>
      <c r="K11" s="94">
        <f t="shared" si="2"/>
        <v>185</v>
      </c>
      <c r="L11" s="93">
        <v>5</v>
      </c>
      <c r="M11" s="94">
        <f t="shared" si="2"/>
        <v>185</v>
      </c>
      <c r="N11" s="93">
        <v>5</v>
      </c>
      <c r="O11" s="94">
        <f>37*N11</f>
        <v>185</v>
      </c>
      <c r="P11" s="93">
        <v>5</v>
      </c>
      <c r="Q11" s="95">
        <f>37*P11</f>
        <v>185</v>
      </c>
      <c r="R11" s="96">
        <f>SUM(B11,D11,F11,H11,N11,P11+J11+L11)</f>
        <v>40</v>
      </c>
      <c r="S11" s="97">
        <f>37*R11</f>
        <v>1480</v>
      </c>
    </row>
    <row r="12" spans="1:19" s="92" customFormat="1" ht="15.75" thickBot="1" x14ac:dyDescent="0.3">
      <c r="A12" s="45" t="s">
        <v>116</v>
      </c>
      <c r="B12" s="3">
        <v>0</v>
      </c>
      <c r="C12" s="11">
        <v>0</v>
      </c>
      <c r="D12" s="3">
        <v>0</v>
      </c>
      <c r="E12" s="11">
        <v>0</v>
      </c>
      <c r="F12" s="3">
        <v>0</v>
      </c>
      <c r="G12" s="11">
        <v>0</v>
      </c>
      <c r="H12" s="3">
        <v>1</v>
      </c>
      <c r="I12" s="11">
        <f>37*H12</f>
        <v>37</v>
      </c>
      <c r="J12" s="3">
        <v>1</v>
      </c>
      <c r="K12" s="11">
        <f t="shared" si="2"/>
        <v>37</v>
      </c>
      <c r="L12" s="3">
        <v>0</v>
      </c>
      <c r="M12" s="11">
        <v>0</v>
      </c>
      <c r="N12" s="3">
        <v>0</v>
      </c>
      <c r="O12" s="11">
        <v>0</v>
      </c>
      <c r="P12" s="3">
        <v>0</v>
      </c>
      <c r="Q12" s="91">
        <v>0</v>
      </c>
      <c r="R12" s="98">
        <f>SUM(B12,D12,F12,H12,N12,P12+J12+L12)</f>
        <v>2</v>
      </c>
      <c r="S12" s="98">
        <f>37*R12</f>
        <v>74</v>
      </c>
    </row>
    <row r="13" spans="1:19" ht="15.75" thickBot="1" x14ac:dyDescent="0.3">
      <c r="A13" s="45" t="s">
        <v>19</v>
      </c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9"/>
      <c r="S13" s="140"/>
    </row>
    <row r="14" spans="1:19" ht="15.75" thickBot="1" x14ac:dyDescent="0.3">
      <c r="A14" s="48" t="s">
        <v>43</v>
      </c>
      <c r="B14" s="3">
        <v>3</v>
      </c>
      <c r="C14" s="11">
        <f t="shared" si="0"/>
        <v>111</v>
      </c>
      <c r="D14" s="3">
        <v>3</v>
      </c>
      <c r="E14" s="11">
        <f t="shared" si="1"/>
        <v>111</v>
      </c>
      <c r="F14" s="3">
        <v>3</v>
      </c>
      <c r="G14" s="11">
        <f t="shared" si="2"/>
        <v>111</v>
      </c>
      <c r="H14" s="3">
        <v>3</v>
      </c>
      <c r="I14" s="11">
        <f>37*H14</f>
        <v>111</v>
      </c>
      <c r="J14" s="3">
        <v>3</v>
      </c>
      <c r="K14" s="11">
        <f t="shared" si="2"/>
        <v>111</v>
      </c>
      <c r="L14" s="3">
        <v>3</v>
      </c>
      <c r="M14" s="11">
        <f t="shared" si="2"/>
        <v>111</v>
      </c>
      <c r="N14" s="3">
        <v>3</v>
      </c>
      <c r="O14" s="11">
        <f>37*N14</f>
        <v>111</v>
      </c>
      <c r="P14" s="3">
        <v>3</v>
      </c>
      <c r="Q14" s="32">
        <f>37*P14</f>
        <v>111</v>
      </c>
      <c r="R14" s="96">
        <f>SUM(B14,D14,F14,H14,N14,P14+J14+L14)</f>
        <v>24</v>
      </c>
      <c r="S14" s="97">
        <f t="shared" si="3"/>
        <v>888</v>
      </c>
    </row>
    <row r="15" spans="1:19" ht="15.75" thickBot="1" x14ac:dyDescent="0.3">
      <c r="A15" s="48" t="s">
        <v>44</v>
      </c>
      <c r="B15" s="3">
        <v>3</v>
      </c>
      <c r="C15" s="11">
        <f t="shared" si="0"/>
        <v>111</v>
      </c>
      <c r="D15" s="3">
        <v>3</v>
      </c>
      <c r="E15" s="11">
        <f t="shared" si="1"/>
        <v>111</v>
      </c>
      <c r="F15" s="3">
        <v>3</v>
      </c>
      <c r="G15" s="11">
        <f t="shared" si="2"/>
        <v>111</v>
      </c>
      <c r="H15" s="3">
        <v>3</v>
      </c>
      <c r="I15" s="11">
        <f>37*H15</f>
        <v>111</v>
      </c>
      <c r="J15" s="3">
        <v>3</v>
      </c>
      <c r="K15" s="11">
        <f t="shared" si="2"/>
        <v>111</v>
      </c>
      <c r="L15" s="3">
        <v>3</v>
      </c>
      <c r="M15" s="11">
        <f t="shared" si="2"/>
        <v>111</v>
      </c>
      <c r="N15" s="3">
        <v>3</v>
      </c>
      <c r="O15" s="11">
        <f>37*N15</f>
        <v>111</v>
      </c>
      <c r="P15" s="3">
        <v>3</v>
      </c>
      <c r="Q15" s="32">
        <f>37*P15</f>
        <v>111</v>
      </c>
      <c r="R15" s="46">
        <f>SUM(B15,D15,F15,H15,N15,P15+J15+L15)</f>
        <v>24</v>
      </c>
      <c r="S15" s="47">
        <f t="shared" si="3"/>
        <v>888</v>
      </c>
    </row>
    <row r="16" spans="1:19" ht="15.75" thickBot="1" x14ac:dyDescent="0.3">
      <c r="A16" s="45" t="s">
        <v>20</v>
      </c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39"/>
      <c r="S16" s="140"/>
    </row>
    <row r="17" spans="1:19" x14ac:dyDescent="0.25">
      <c r="A17" s="48" t="s">
        <v>57</v>
      </c>
      <c r="B17" s="3">
        <v>0</v>
      </c>
      <c r="C17" s="11">
        <v>0</v>
      </c>
      <c r="D17" s="3">
        <v>0</v>
      </c>
      <c r="E17" s="11">
        <v>0</v>
      </c>
      <c r="F17" s="3">
        <v>2</v>
      </c>
      <c r="G17" s="11">
        <f t="shared" si="1"/>
        <v>74</v>
      </c>
      <c r="H17" s="3">
        <v>2</v>
      </c>
      <c r="I17" s="11">
        <f>37*H17</f>
        <v>74</v>
      </c>
      <c r="J17" s="3">
        <v>2</v>
      </c>
      <c r="K17" s="11">
        <f t="shared" si="2"/>
        <v>74</v>
      </c>
      <c r="L17" s="3">
        <v>2</v>
      </c>
      <c r="M17" s="11">
        <f t="shared" si="2"/>
        <v>74</v>
      </c>
      <c r="N17" s="3">
        <v>2</v>
      </c>
      <c r="O17" s="11">
        <f>37*N17</f>
        <v>74</v>
      </c>
      <c r="P17" s="3">
        <v>2</v>
      </c>
      <c r="Q17" s="32">
        <f>37*P17</f>
        <v>74</v>
      </c>
      <c r="R17" s="41">
        <f>SUM(B17,D17,F17,H17,N17,P17+J17+L17)</f>
        <v>12</v>
      </c>
      <c r="S17" s="42">
        <f t="shared" si="3"/>
        <v>444</v>
      </c>
    </row>
    <row r="18" spans="1:19" x14ac:dyDescent="0.25">
      <c r="A18" s="48" t="s">
        <v>58</v>
      </c>
      <c r="B18" s="3">
        <v>0</v>
      </c>
      <c r="C18" s="11">
        <v>0</v>
      </c>
      <c r="D18" s="3">
        <v>0</v>
      </c>
      <c r="E18" s="11">
        <f t="shared" si="1"/>
        <v>0</v>
      </c>
      <c r="F18" s="3">
        <v>2</v>
      </c>
      <c r="G18" s="11">
        <f t="shared" si="1"/>
        <v>74</v>
      </c>
      <c r="H18" s="3">
        <v>2</v>
      </c>
      <c r="I18" s="11">
        <f t="shared" si="1"/>
        <v>74</v>
      </c>
      <c r="J18" s="3">
        <v>2</v>
      </c>
      <c r="K18" s="11">
        <f t="shared" si="2"/>
        <v>74</v>
      </c>
      <c r="L18" s="3">
        <v>2</v>
      </c>
      <c r="M18" s="11">
        <f t="shared" si="2"/>
        <v>74</v>
      </c>
      <c r="N18" s="3">
        <v>2</v>
      </c>
      <c r="O18" s="11">
        <f t="shared" si="1"/>
        <v>74</v>
      </c>
      <c r="P18" s="3">
        <v>0</v>
      </c>
      <c r="Q18" s="32">
        <f t="shared" si="1"/>
        <v>0</v>
      </c>
      <c r="R18" s="49">
        <f t="shared" ref="R18:R19" si="4">SUM(B18,D18,F18,H18,N18,P18+J18+L18)</f>
        <v>10</v>
      </c>
      <c r="S18" s="50">
        <f t="shared" si="3"/>
        <v>370</v>
      </c>
    </row>
    <row r="19" spans="1:19" ht="15.75" thickBot="1" x14ac:dyDescent="0.3">
      <c r="A19" s="48" t="s">
        <v>59</v>
      </c>
      <c r="B19" s="3">
        <v>0</v>
      </c>
      <c r="C19" s="11">
        <f t="shared" si="0"/>
        <v>0</v>
      </c>
      <c r="D19" s="3">
        <v>0</v>
      </c>
      <c r="E19" s="11">
        <f t="shared" si="1"/>
        <v>0</v>
      </c>
      <c r="F19" s="3">
        <v>2</v>
      </c>
      <c r="G19" s="11">
        <f t="shared" si="1"/>
        <v>74</v>
      </c>
      <c r="H19" s="3">
        <v>2</v>
      </c>
      <c r="I19" s="11">
        <f t="shared" si="1"/>
        <v>74</v>
      </c>
      <c r="J19" s="3">
        <v>2</v>
      </c>
      <c r="K19" s="11">
        <f t="shared" si="2"/>
        <v>74</v>
      </c>
      <c r="L19" s="3">
        <v>0</v>
      </c>
      <c r="M19" s="11">
        <f t="shared" si="2"/>
        <v>0</v>
      </c>
      <c r="N19" s="3">
        <v>0</v>
      </c>
      <c r="O19" s="11">
        <f t="shared" si="1"/>
        <v>0</v>
      </c>
      <c r="P19" s="3">
        <v>0</v>
      </c>
      <c r="Q19" s="32">
        <f t="shared" si="1"/>
        <v>0</v>
      </c>
      <c r="R19" s="43">
        <f t="shared" si="4"/>
        <v>6</v>
      </c>
      <c r="S19" s="44">
        <f t="shared" si="3"/>
        <v>222</v>
      </c>
    </row>
    <row r="20" spans="1:19" ht="15.75" thickBot="1" x14ac:dyDescent="0.3">
      <c r="A20" s="148" t="s">
        <v>21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50"/>
      <c r="S20" s="151"/>
    </row>
    <row r="21" spans="1:19" ht="15.75" thickBot="1" x14ac:dyDescent="0.3">
      <c r="A21" s="51" t="s">
        <v>3</v>
      </c>
      <c r="B21" s="3">
        <v>4</v>
      </c>
      <c r="C21" s="11">
        <f t="shared" si="0"/>
        <v>148</v>
      </c>
      <c r="D21" s="3">
        <v>4</v>
      </c>
      <c r="E21" s="11">
        <f t="shared" si="1"/>
        <v>148</v>
      </c>
      <c r="F21" s="3">
        <v>4</v>
      </c>
      <c r="G21" s="11">
        <f t="shared" si="2"/>
        <v>148</v>
      </c>
      <c r="H21" s="3">
        <v>4</v>
      </c>
      <c r="I21" s="11">
        <f t="shared" si="2"/>
        <v>148</v>
      </c>
      <c r="J21" s="3">
        <v>4</v>
      </c>
      <c r="K21" s="11">
        <f t="shared" si="2"/>
        <v>148</v>
      </c>
      <c r="L21" s="3">
        <v>4</v>
      </c>
      <c r="M21" s="11">
        <f t="shared" si="2"/>
        <v>148</v>
      </c>
      <c r="N21" s="3">
        <v>4</v>
      </c>
      <c r="O21" s="11">
        <f t="shared" si="2"/>
        <v>148</v>
      </c>
      <c r="P21" s="3">
        <v>4</v>
      </c>
      <c r="Q21" s="32">
        <f t="shared" si="2"/>
        <v>148</v>
      </c>
      <c r="R21" s="46">
        <f>SUM(B21,D21,F21,H21,N21,P21+J21+L21)</f>
        <v>32</v>
      </c>
      <c r="S21" s="47">
        <f t="shared" si="3"/>
        <v>1184</v>
      </c>
    </row>
    <row r="22" spans="1:19" ht="15.75" thickBot="1" x14ac:dyDescent="0.3">
      <c r="A22" s="51" t="s">
        <v>4</v>
      </c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39"/>
      <c r="S22" s="140"/>
    </row>
    <row r="23" spans="1:19" x14ac:dyDescent="0.25">
      <c r="A23" s="48" t="s">
        <v>60</v>
      </c>
      <c r="B23" s="3">
        <v>1</v>
      </c>
      <c r="C23" s="11">
        <f t="shared" si="0"/>
        <v>37</v>
      </c>
      <c r="D23" s="3">
        <v>1</v>
      </c>
      <c r="E23" s="11">
        <f t="shared" si="1"/>
        <v>37</v>
      </c>
      <c r="F23" s="3">
        <v>1</v>
      </c>
      <c r="G23" s="11">
        <f t="shared" si="2"/>
        <v>37</v>
      </c>
      <c r="H23" s="3">
        <v>1</v>
      </c>
      <c r="I23" s="11">
        <f>37*H23</f>
        <v>37</v>
      </c>
      <c r="J23" s="3">
        <v>1</v>
      </c>
      <c r="K23" s="11">
        <f t="shared" si="2"/>
        <v>37</v>
      </c>
      <c r="L23" s="3">
        <v>1</v>
      </c>
      <c r="M23" s="11">
        <f t="shared" si="2"/>
        <v>37</v>
      </c>
      <c r="N23" s="3">
        <v>0</v>
      </c>
      <c r="O23" s="11">
        <f t="shared" ref="O23:O24" si="5">37*N23</f>
        <v>0</v>
      </c>
      <c r="P23" s="3">
        <v>0</v>
      </c>
      <c r="Q23" s="32">
        <f t="shared" ref="Q23:Q24" si="6">37*P23</f>
        <v>0</v>
      </c>
      <c r="R23" s="41">
        <f>SUM(B23,D23,F23,H23,N23,P23+J23+L23)</f>
        <v>6</v>
      </c>
      <c r="S23" s="42">
        <f t="shared" si="3"/>
        <v>222</v>
      </c>
    </row>
    <row r="24" spans="1:19" ht="15.75" thickBot="1" x14ac:dyDescent="0.3">
      <c r="A24" s="48" t="s">
        <v>61</v>
      </c>
      <c r="B24" s="3">
        <v>1</v>
      </c>
      <c r="C24" s="11">
        <f t="shared" si="0"/>
        <v>37</v>
      </c>
      <c r="D24" s="3">
        <v>1</v>
      </c>
      <c r="E24" s="11">
        <f t="shared" si="1"/>
        <v>37</v>
      </c>
      <c r="F24" s="3">
        <v>1</v>
      </c>
      <c r="G24" s="11">
        <f t="shared" si="2"/>
        <v>37</v>
      </c>
      <c r="H24" s="3">
        <v>1</v>
      </c>
      <c r="I24" s="11">
        <f>37*H24</f>
        <v>37</v>
      </c>
      <c r="J24" s="3">
        <v>1</v>
      </c>
      <c r="K24" s="11">
        <f t="shared" si="2"/>
        <v>37</v>
      </c>
      <c r="L24" s="3">
        <v>1</v>
      </c>
      <c r="M24" s="11">
        <f t="shared" si="2"/>
        <v>37</v>
      </c>
      <c r="N24" s="3">
        <v>0</v>
      </c>
      <c r="O24" s="11">
        <f t="shared" si="5"/>
        <v>0</v>
      </c>
      <c r="P24" s="3">
        <v>0</v>
      </c>
      <c r="Q24" s="32">
        <f t="shared" si="6"/>
        <v>0</v>
      </c>
      <c r="R24" s="43">
        <f>SUM(B24,D24,F24,H24,N24,P24+J24+L24)</f>
        <v>6</v>
      </c>
      <c r="S24" s="44">
        <f t="shared" si="3"/>
        <v>222</v>
      </c>
    </row>
    <row r="25" spans="1:19" ht="15.75" thickBot="1" x14ac:dyDescent="0.3">
      <c r="A25" s="80" t="s">
        <v>5</v>
      </c>
      <c r="B25" s="26"/>
      <c r="C25" s="33"/>
      <c r="D25" s="26"/>
      <c r="E25" s="33"/>
      <c r="F25" s="26"/>
      <c r="G25" s="33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52"/>
      <c r="S25" s="53"/>
    </row>
    <row r="26" spans="1:19" x14ac:dyDescent="0.25">
      <c r="A26" s="54" t="s">
        <v>62</v>
      </c>
      <c r="B26" s="3">
        <v>2</v>
      </c>
      <c r="C26" s="11">
        <f t="shared" ref="C26" si="7">37*B26</f>
        <v>74</v>
      </c>
      <c r="D26" s="3">
        <v>2</v>
      </c>
      <c r="E26" s="11">
        <f t="shared" ref="E26" si="8">37*D26</f>
        <v>74</v>
      </c>
      <c r="F26" s="3">
        <v>2</v>
      </c>
      <c r="G26" s="11">
        <f t="shared" ref="G26:Q26" si="9">37*F26</f>
        <v>74</v>
      </c>
      <c r="H26" s="3">
        <v>2</v>
      </c>
      <c r="I26" s="11">
        <f t="shared" si="9"/>
        <v>74</v>
      </c>
      <c r="J26" s="3">
        <v>0</v>
      </c>
      <c r="K26" s="11">
        <f t="shared" si="2"/>
        <v>0</v>
      </c>
      <c r="L26" s="3">
        <v>0</v>
      </c>
      <c r="M26" s="11">
        <f t="shared" si="2"/>
        <v>0</v>
      </c>
      <c r="N26" s="3">
        <v>0</v>
      </c>
      <c r="O26" s="11">
        <f t="shared" si="9"/>
        <v>0</v>
      </c>
      <c r="P26" s="3">
        <v>0</v>
      </c>
      <c r="Q26" s="32">
        <f t="shared" si="9"/>
        <v>0</v>
      </c>
      <c r="R26" s="41">
        <f>SUM(B26,D26,F26,H26,N26,P26+J26+L26)</f>
        <v>8</v>
      </c>
      <c r="S26" s="42">
        <f t="shared" ref="S26" si="10">37*R26</f>
        <v>296</v>
      </c>
    </row>
    <row r="27" spans="1:19" x14ac:dyDescent="0.25">
      <c r="A27" s="45" t="s">
        <v>6</v>
      </c>
      <c r="B27" s="3">
        <v>0</v>
      </c>
      <c r="C27" s="11">
        <f t="shared" si="0"/>
        <v>0</v>
      </c>
      <c r="D27" s="3">
        <v>0</v>
      </c>
      <c r="E27" s="11">
        <f t="shared" si="1"/>
        <v>0</v>
      </c>
      <c r="F27" s="3">
        <v>0</v>
      </c>
      <c r="G27" s="11">
        <f t="shared" si="2"/>
        <v>0</v>
      </c>
      <c r="H27" s="3">
        <v>0</v>
      </c>
      <c r="I27" s="11">
        <f>37*H27</f>
        <v>0</v>
      </c>
      <c r="J27" s="3">
        <v>2</v>
      </c>
      <c r="K27" s="11">
        <f t="shared" si="2"/>
        <v>74</v>
      </c>
      <c r="L27" s="3">
        <v>2</v>
      </c>
      <c r="M27" s="11">
        <f t="shared" si="2"/>
        <v>74</v>
      </c>
      <c r="N27" s="3">
        <v>1</v>
      </c>
      <c r="O27" s="11">
        <f t="shared" si="2"/>
        <v>37</v>
      </c>
      <c r="P27" s="3">
        <v>1</v>
      </c>
      <c r="Q27" s="32">
        <f t="shared" si="2"/>
        <v>37</v>
      </c>
      <c r="R27" s="49">
        <f t="shared" ref="R27:R36" si="11">SUM(B27,D27,F27,H27,N27,P27+J27+L27)</f>
        <v>6</v>
      </c>
      <c r="S27" s="50">
        <f t="shared" si="3"/>
        <v>222</v>
      </c>
    </row>
    <row r="28" spans="1:19" x14ac:dyDescent="0.25">
      <c r="A28" s="51" t="s">
        <v>8</v>
      </c>
      <c r="B28" s="3">
        <v>0</v>
      </c>
      <c r="C28" s="11">
        <f t="shared" si="0"/>
        <v>0</v>
      </c>
      <c r="D28" s="3">
        <v>0</v>
      </c>
      <c r="E28" s="11">
        <f t="shared" si="1"/>
        <v>0</v>
      </c>
      <c r="F28" s="3">
        <v>0</v>
      </c>
      <c r="G28" s="11">
        <f t="shared" si="2"/>
        <v>0</v>
      </c>
      <c r="H28" s="3">
        <v>0</v>
      </c>
      <c r="I28" s="11">
        <f>37*H28</f>
        <v>0</v>
      </c>
      <c r="J28" s="3"/>
      <c r="K28" s="11">
        <f t="shared" si="2"/>
        <v>0</v>
      </c>
      <c r="L28" s="3"/>
      <c r="M28" s="11">
        <f t="shared" si="2"/>
        <v>0</v>
      </c>
      <c r="N28" s="3">
        <v>2</v>
      </c>
      <c r="O28" s="11">
        <f t="shared" si="2"/>
        <v>74</v>
      </c>
      <c r="P28" s="3">
        <v>2</v>
      </c>
      <c r="Q28" s="32">
        <f t="shared" si="2"/>
        <v>74</v>
      </c>
      <c r="R28" s="49">
        <f t="shared" si="11"/>
        <v>4</v>
      </c>
      <c r="S28" s="50">
        <f t="shared" si="3"/>
        <v>148</v>
      </c>
    </row>
    <row r="29" spans="1:19" ht="15.75" thickBot="1" x14ac:dyDescent="0.3">
      <c r="A29" s="45" t="s">
        <v>7</v>
      </c>
      <c r="B29" s="3">
        <v>0</v>
      </c>
      <c r="C29" s="11">
        <f t="shared" si="0"/>
        <v>0</v>
      </c>
      <c r="D29" s="3">
        <v>0</v>
      </c>
      <c r="E29" s="11">
        <f t="shared" si="1"/>
        <v>0</v>
      </c>
      <c r="F29" s="3">
        <v>0</v>
      </c>
      <c r="G29" s="11">
        <f t="shared" si="2"/>
        <v>0</v>
      </c>
      <c r="H29" s="3">
        <v>0</v>
      </c>
      <c r="I29" s="11">
        <f t="shared" si="2"/>
        <v>0</v>
      </c>
      <c r="J29" s="3">
        <v>1</v>
      </c>
      <c r="K29" s="11">
        <f t="shared" si="2"/>
        <v>37</v>
      </c>
      <c r="L29" s="3">
        <v>1</v>
      </c>
      <c r="M29" s="11">
        <f t="shared" si="2"/>
        <v>37</v>
      </c>
      <c r="N29" s="3">
        <v>2</v>
      </c>
      <c r="O29" s="11">
        <f t="shared" si="2"/>
        <v>74</v>
      </c>
      <c r="P29" s="3">
        <v>2</v>
      </c>
      <c r="Q29" s="32">
        <f t="shared" si="2"/>
        <v>74</v>
      </c>
      <c r="R29" s="43">
        <f t="shared" si="11"/>
        <v>6</v>
      </c>
      <c r="S29" s="44">
        <f t="shared" si="3"/>
        <v>222</v>
      </c>
    </row>
    <row r="30" spans="1:19" ht="15.75" thickBot="1" x14ac:dyDescent="0.3">
      <c r="A30" s="152" t="s">
        <v>22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53"/>
      <c r="S30" s="154"/>
    </row>
    <row r="31" spans="1:19" x14ac:dyDescent="0.25">
      <c r="A31" s="45" t="s">
        <v>23</v>
      </c>
      <c r="B31" s="3">
        <v>2</v>
      </c>
      <c r="C31" s="11">
        <f t="shared" si="0"/>
        <v>74</v>
      </c>
      <c r="D31" s="3">
        <v>2</v>
      </c>
      <c r="E31" s="11">
        <f t="shared" si="1"/>
        <v>74</v>
      </c>
      <c r="F31" s="3">
        <v>2</v>
      </c>
      <c r="G31" s="11">
        <f t="shared" si="2"/>
        <v>74</v>
      </c>
      <c r="H31" s="3">
        <v>2</v>
      </c>
      <c r="I31" s="11">
        <f>37*H31</f>
        <v>74</v>
      </c>
      <c r="J31" s="3">
        <v>2</v>
      </c>
      <c r="K31" s="11">
        <f>37*J31</f>
        <v>74</v>
      </c>
      <c r="L31" s="3">
        <v>2</v>
      </c>
      <c r="M31" s="11">
        <f t="shared" si="2"/>
        <v>74</v>
      </c>
      <c r="N31" s="3">
        <v>2</v>
      </c>
      <c r="O31" s="11">
        <f t="shared" si="1"/>
        <v>74</v>
      </c>
      <c r="P31" s="3">
        <v>2</v>
      </c>
      <c r="Q31" s="32">
        <f t="shared" si="1"/>
        <v>74</v>
      </c>
      <c r="R31" s="41">
        <f t="shared" si="11"/>
        <v>16</v>
      </c>
      <c r="S31" s="42">
        <f t="shared" si="3"/>
        <v>592</v>
      </c>
    </row>
    <row r="32" spans="1:19" x14ac:dyDescent="0.25">
      <c r="A32" s="45" t="s">
        <v>24</v>
      </c>
      <c r="B32" s="3">
        <v>0</v>
      </c>
      <c r="C32" s="11">
        <f t="shared" si="0"/>
        <v>0</v>
      </c>
      <c r="D32" s="3">
        <v>0</v>
      </c>
      <c r="E32" s="11">
        <f t="shared" si="1"/>
        <v>0</v>
      </c>
      <c r="F32" s="3">
        <v>2</v>
      </c>
      <c r="G32" s="11">
        <f t="shared" si="2"/>
        <v>74</v>
      </c>
      <c r="H32" s="3">
        <v>2</v>
      </c>
      <c r="I32" s="11">
        <f t="shared" si="1"/>
        <v>74</v>
      </c>
      <c r="J32" s="3">
        <v>2</v>
      </c>
      <c r="K32" s="11">
        <f t="shared" si="2"/>
        <v>74</v>
      </c>
      <c r="L32" s="3">
        <v>2</v>
      </c>
      <c r="M32" s="11">
        <f t="shared" si="2"/>
        <v>74</v>
      </c>
      <c r="N32" s="3">
        <v>2</v>
      </c>
      <c r="O32" s="11">
        <f t="shared" si="1"/>
        <v>74</v>
      </c>
      <c r="P32" s="3">
        <v>2</v>
      </c>
      <c r="Q32" s="32">
        <f t="shared" si="1"/>
        <v>74</v>
      </c>
      <c r="R32" s="49">
        <f t="shared" si="11"/>
        <v>12</v>
      </c>
      <c r="S32" s="50">
        <f t="shared" si="3"/>
        <v>444</v>
      </c>
    </row>
    <row r="33" spans="1:19" ht="15.75" thickBot="1" x14ac:dyDescent="0.3">
      <c r="A33" s="45" t="s">
        <v>29</v>
      </c>
      <c r="B33" s="3">
        <v>0</v>
      </c>
      <c r="C33" s="11">
        <v>10</v>
      </c>
      <c r="D33" s="3">
        <v>0</v>
      </c>
      <c r="E33" s="11">
        <v>10</v>
      </c>
      <c r="F33" s="3">
        <v>0</v>
      </c>
      <c r="G33" s="11">
        <v>10</v>
      </c>
      <c r="H33" s="3">
        <v>0</v>
      </c>
      <c r="I33" s="27">
        <v>10</v>
      </c>
      <c r="J33" s="3">
        <v>0</v>
      </c>
      <c r="K33" s="11">
        <v>10</v>
      </c>
      <c r="L33" s="3">
        <v>0</v>
      </c>
      <c r="M33" s="11">
        <v>10</v>
      </c>
      <c r="N33" s="3">
        <v>0</v>
      </c>
      <c r="O33" s="11">
        <v>10</v>
      </c>
      <c r="P33" s="3">
        <v>0</v>
      </c>
      <c r="Q33" s="32">
        <v>10</v>
      </c>
      <c r="R33" s="43">
        <f t="shared" si="11"/>
        <v>0</v>
      </c>
      <c r="S33" s="44">
        <v>0</v>
      </c>
    </row>
    <row r="34" spans="1:19" ht="15.75" thickBot="1" x14ac:dyDescent="0.3">
      <c r="A34" s="152" t="s">
        <v>25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53"/>
      <c r="S34" s="154"/>
    </row>
    <row r="35" spans="1:19" x14ac:dyDescent="0.25">
      <c r="A35" s="45" t="s">
        <v>9</v>
      </c>
      <c r="B35" s="3">
        <v>1</v>
      </c>
      <c r="C35" s="11">
        <f t="shared" si="0"/>
        <v>37</v>
      </c>
      <c r="D35" s="3">
        <v>1</v>
      </c>
      <c r="E35" s="11">
        <f t="shared" si="1"/>
        <v>37</v>
      </c>
      <c r="F35" s="3">
        <v>1</v>
      </c>
      <c r="G35" s="11">
        <f t="shared" si="2"/>
        <v>37</v>
      </c>
      <c r="H35" s="3">
        <v>1</v>
      </c>
      <c r="I35" s="11">
        <f>37*H35</f>
        <v>37</v>
      </c>
      <c r="J35" s="3">
        <v>1</v>
      </c>
      <c r="K35" s="11">
        <f>37*J35</f>
        <v>37</v>
      </c>
      <c r="L35" s="3">
        <v>1</v>
      </c>
      <c r="M35" s="11">
        <f t="shared" si="2"/>
        <v>37</v>
      </c>
      <c r="N35" s="3">
        <v>1</v>
      </c>
      <c r="O35" s="11">
        <f t="shared" si="2"/>
        <v>37</v>
      </c>
      <c r="P35" s="3">
        <v>1</v>
      </c>
      <c r="Q35" s="32">
        <f t="shared" si="2"/>
        <v>37</v>
      </c>
      <c r="R35" s="41">
        <f t="shared" si="11"/>
        <v>8</v>
      </c>
      <c r="S35" s="42">
        <f t="shared" si="3"/>
        <v>296</v>
      </c>
    </row>
    <row r="36" spans="1:19" ht="15.75" thickBot="1" x14ac:dyDescent="0.3">
      <c r="A36" s="45" t="s">
        <v>10</v>
      </c>
      <c r="B36" s="3">
        <v>1</v>
      </c>
      <c r="C36" s="11">
        <f t="shared" si="0"/>
        <v>37</v>
      </c>
      <c r="D36" s="3">
        <v>1</v>
      </c>
      <c r="E36" s="11">
        <f t="shared" si="1"/>
        <v>37</v>
      </c>
      <c r="F36" s="3">
        <v>1</v>
      </c>
      <c r="G36" s="11">
        <f t="shared" si="2"/>
        <v>37</v>
      </c>
      <c r="H36" s="3">
        <v>1</v>
      </c>
      <c r="I36" s="11">
        <f>37*H36</f>
        <v>37</v>
      </c>
      <c r="J36" s="3">
        <v>1</v>
      </c>
      <c r="K36" s="11">
        <f>37*J36</f>
        <v>37</v>
      </c>
      <c r="L36" s="3">
        <v>1</v>
      </c>
      <c r="M36" s="11">
        <f t="shared" si="2"/>
        <v>37</v>
      </c>
      <c r="N36" s="3">
        <v>1</v>
      </c>
      <c r="O36" s="11">
        <f t="shared" si="2"/>
        <v>37</v>
      </c>
      <c r="P36" s="3">
        <v>1</v>
      </c>
      <c r="Q36" s="32">
        <f t="shared" si="2"/>
        <v>37</v>
      </c>
      <c r="R36" s="43">
        <f t="shared" si="11"/>
        <v>8</v>
      </c>
      <c r="S36" s="44">
        <f t="shared" si="3"/>
        <v>296</v>
      </c>
    </row>
    <row r="37" spans="1:19" x14ac:dyDescent="0.25">
      <c r="A37" s="155" t="s">
        <v>71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7"/>
      <c r="S37" s="158"/>
    </row>
    <row r="38" spans="1:19" ht="15.75" thickBot="1" x14ac:dyDescent="0.3">
      <c r="A38" s="45" t="s">
        <v>26</v>
      </c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59"/>
      <c r="S38" s="160"/>
    </row>
    <row r="39" spans="1:19" x14ac:dyDescent="0.25">
      <c r="A39" s="48" t="s">
        <v>60</v>
      </c>
      <c r="B39" s="3">
        <v>2</v>
      </c>
      <c r="C39" s="11">
        <f t="shared" si="0"/>
        <v>74</v>
      </c>
      <c r="D39" s="3">
        <v>2</v>
      </c>
      <c r="E39" s="11">
        <f t="shared" si="1"/>
        <v>74</v>
      </c>
      <c r="F39" s="3">
        <v>2</v>
      </c>
      <c r="G39" s="11">
        <f t="shared" si="2"/>
        <v>74</v>
      </c>
      <c r="H39" s="3">
        <v>2</v>
      </c>
      <c r="I39" s="11">
        <f>37*H39</f>
        <v>74</v>
      </c>
      <c r="J39" s="3">
        <v>2</v>
      </c>
      <c r="K39" s="11">
        <f>37*J39</f>
        <v>74</v>
      </c>
      <c r="L39" s="3">
        <v>2</v>
      </c>
      <c r="M39" s="11">
        <f t="shared" si="2"/>
        <v>74</v>
      </c>
      <c r="N39" s="3">
        <v>1</v>
      </c>
      <c r="O39" s="11">
        <f>37*N39</f>
        <v>37</v>
      </c>
      <c r="P39" s="3">
        <v>1</v>
      </c>
      <c r="Q39" s="32">
        <f>37*P39</f>
        <v>37</v>
      </c>
      <c r="R39" s="41">
        <f t="shared" ref="R39:R42" si="12">SUM(B39,D39,F39,H39,N39,P39+J39+L39)</f>
        <v>14</v>
      </c>
      <c r="S39" s="42">
        <f t="shared" si="3"/>
        <v>518</v>
      </c>
    </row>
    <row r="40" spans="1:19" ht="15.75" thickBot="1" x14ac:dyDescent="0.3">
      <c r="A40" s="48" t="s">
        <v>61</v>
      </c>
      <c r="B40" s="3">
        <v>2</v>
      </c>
      <c r="C40" s="11">
        <f t="shared" si="0"/>
        <v>74</v>
      </c>
      <c r="D40" s="3">
        <v>2</v>
      </c>
      <c r="E40" s="11">
        <f t="shared" si="1"/>
        <v>74</v>
      </c>
      <c r="F40" s="3">
        <v>2</v>
      </c>
      <c r="G40" s="11">
        <f t="shared" si="2"/>
        <v>74</v>
      </c>
      <c r="H40" s="3">
        <v>2</v>
      </c>
      <c r="I40" s="11">
        <f>37*H40</f>
        <v>74</v>
      </c>
      <c r="J40" s="3">
        <v>2</v>
      </c>
      <c r="K40" s="11">
        <f>37*J40</f>
        <v>74</v>
      </c>
      <c r="L40" s="3">
        <v>2</v>
      </c>
      <c r="M40" s="11">
        <f t="shared" si="2"/>
        <v>74</v>
      </c>
      <c r="N40" s="3">
        <v>1</v>
      </c>
      <c r="O40" s="11">
        <f t="shared" si="2"/>
        <v>37</v>
      </c>
      <c r="P40" s="3">
        <v>1</v>
      </c>
      <c r="Q40" s="32">
        <f t="shared" si="2"/>
        <v>37</v>
      </c>
      <c r="R40" s="43">
        <f t="shared" si="12"/>
        <v>14</v>
      </c>
      <c r="S40" s="44">
        <f t="shared" si="3"/>
        <v>518</v>
      </c>
    </row>
    <row r="41" spans="1:19" ht="15.75" thickBot="1" x14ac:dyDescent="0.3">
      <c r="A41" s="45" t="s">
        <v>12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55"/>
      <c r="S41" s="56"/>
    </row>
    <row r="42" spans="1:19" x14ac:dyDescent="0.25">
      <c r="A42" s="48" t="s">
        <v>60</v>
      </c>
      <c r="B42" s="3">
        <v>3</v>
      </c>
      <c r="C42" s="11">
        <f t="shared" si="0"/>
        <v>111</v>
      </c>
      <c r="D42" s="3">
        <v>3</v>
      </c>
      <c r="E42" s="11">
        <f t="shared" si="1"/>
        <v>111</v>
      </c>
      <c r="F42" s="3">
        <v>3</v>
      </c>
      <c r="G42" s="11">
        <f t="shared" si="2"/>
        <v>111</v>
      </c>
      <c r="H42" s="3">
        <v>3</v>
      </c>
      <c r="I42" s="11">
        <f>37*H42</f>
        <v>111</v>
      </c>
      <c r="J42" s="3">
        <v>3</v>
      </c>
      <c r="K42" s="11">
        <f>37*J42</f>
        <v>111</v>
      </c>
      <c r="L42" s="3">
        <v>3</v>
      </c>
      <c r="M42" s="11">
        <f t="shared" si="2"/>
        <v>111</v>
      </c>
      <c r="N42" s="3">
        <v>3</v>
      </c>
      <c r="O42" s="11">
        <f t="shared" si="2"/>
        <v>111</v>
      </c>
      <c r="P42" s="3">
        <v>3</v>
      </c>
      <c r="Q42" s="32">
        <f t="shared" si="2"/>
        <v>111</v>
      </c>
      <c r="R42" s="41">
        <f t="shared" si="12"/>
        <v>24</v>
      </c>
      <c r="S42" s="42">
        <f t="shared" si="3"/>
        <v>888</v>
      </c>
    </row>
    <row r="43" spans="1:19" ht="15.75" thickBot="1" x14ac:dyDescent="0.3">
      <c r="A43" s="51" t="s">
        <v>13</v>
      </c>
      <c r="B43" s="3">
        <v>1</v>
      </c>
      <c r="C43" s="11">
        <f t="shared" si="0"/>
        <v>37</v>
      </c>
      <c r="D43" s="3">
        <v>1</v>
      </c>
      <c r="E43" s="11">
        <f t="shared" si="1"/>
        <v>37</v>
      </c>
      <c r="F43" s="3">
        <v>0</v>
      </c>
      <c r="G43" s="11">
        <f t="shared" si="2"/>
        <v>0</v>
      </c>
      <c r="H43" s="3">
        <v>0</v>
      </c>
      <c r="I43" s="11">
        <f t="shared" si="2"/>
        <v>0</v>
      </c>
      <c r="J43" s="3">
        <v>1</v>
      </c>
      <c r="K43" s="11">
        <f t="shared" ref="K43:K44" si="13">37*J43</f>
        <v>37</v>
      </c>
      <c r="L43" s="3">
        <v>1</v>
      </c>
      <c r="M43" s="11">
        <f t="shared" si="2"/>
        <v>37</v>
      </c>
      <c r="N43" s="3">
        <v>0</v>
      </c>
      <c r="O43" s="11">
        <f t="shared" si="2"/>
        <v>0</v>
      </c>
      <c r="P43" s="3">
        <v>0</v>
      </c>
      <c r="Q43" s="32">
        <f t="shared" si="2"/>
        <v>0</v>
      </c>
      <c r="R43" s="43">
        <f>SUM(B43,D43,F43,H43,N43,P43+J43+L43)</f>
        <v>4</v>
      </c>
      <c r="S43" s="44">
        <f t="shared" si="3"/>
        <v>148</v>
      </c>
    </row>
    <row r="44" spans="1:19" ht="25.5" x14ac:dyDescent="0.25">
      <c r="A44" s="57" t="s">
        <v>30</v>
      </c>
      <c r="B44" s="58">
        <v>26</v>
      </c>
      <c r="C44" s="59">
        <f t="shared" si="0"/>
        <v>962</v>
      </c>
      <c r="D44" s="58">
        <v>26</v>
      </c>
      <c r="E44" s="59">
        <f t="shared" si="1"/>
        <v>962</v>
      </c>
      <c r="F44" s="58">
        <v>29</v>
      </c>
      <c r="G44" s="59">
        <f>37*F44</f>
        <v>1073</v>
      </c>
      <c r="H44" s="58">
        <v>29</v>
      </c>
      <c r="I44" s="59">
        <f>37*H44</f>
        <v>1073</v>
      </c>
      <c r="J44" s="58">
        <v>31</v>
      </c>
      <c r="K44" s="19">
        <f t="shared" si="13"/>
        <v>1147</v>
      </c>
      <c r="L44" s="58">
        <v>31</v>
      </c>
      <c r="M44" s="59">
        <f>37*L44</f>
        <v>1147</v>
      </c>
      <c r="N44" s="58">
        <v>30</v>
      </c>
      <c r="O44" s="59">
        <f>37*N44</f>
        <v>1110</v>
      </c>
      <c r="P44" s="58">
        <v>30</v>
      </c>
      <c r="Q44" s="59">
        <f>37*P44</f>
        <v>1110</v>
      </c>
      <c r="R44" s="60">
        <f>SUM(B44,D44,F44,H44,N44,P44+J44+L44)</f>
        <v>232</v>
      </c>
      <c r="S44" s="61">
        <f>37*R44</f>
        <v>8584</v>
      </c>
    </row>
    <row r="45" spans="1:19" x14ac:dyDescent="0.25">
      <c r="A45" s="116" t="s">
        <v>47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61"/>
    </row>
    <row r="46" spans="1:19" x14ac:dyDescent="0.25">
      <c r="A46" s="79" t="s">
        <v>28</v>
      </c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9"/>
      <c r="S46" s="140"/>
    </row>
    <row r="47" spans="1:19" ht="15.75" thickBot="1" x14ac:dyDescent="0.3">
      <c r="A47" s="79" t="s">
        <v>4</v>
      </c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88"/>
      <c r="S47" s="89" t="s">
        <v>114</v>
      </c>
    </row>
    <row r="48" spans="1:19" ht="15.75" thickBot="1" x14ac:dyDescent="0.3">
      <c r="A48" s="64" t="s">
        <v>76</v>
      </c>
      <c r="B48" s="3">
        <v>0</v>
      </c>
      <c r="C48" s="11">
        <f>B48*37</f>
        <v>0</v>
      </c>
      <c r="D48" s="3">
        <v>0</v>
      </c>
      <c r="E48" s="11">
        <f>D48*37</f>
        <v>0</v>
      </c>
      <c r="F48" s="3">
        <v>0</v>
      </c>
      <c r="G48" s="11">
        <f>F48*37</f>
        <v>0</v>
      </c>
      <c r="H48" s="3">
        <v>0</v>
      </c>
      <c r="I48" s="11">
        <f>H48*37</f>
        <v>0</v>
      </c>
      <c r="J48" s="3">
        <v>0</v>
      </c>
      <c r="K48" s="11">
        <f>J48*37</f>
        <v>0</v>
      </c>
      <c r="L48" s="3">
        <v>0</v>
      </c>
      <c r="M48" s="11">
        <f>L48*37</f>
        <v>0</v>
      </c>
      <c r="N48" s="3">
        <v>1</v>
      </c>
      <c r="O48" s="11">
        <f>N48*37</f>
        <v>37</v>
      </c>
      <c r="P48" s="3">
        <v>1</v>
      </c>
      <c r="Q48" s="32">
        <f>P48*37</f>
        <v>37</v>
      </c>
      <c r="R48" s="65">
        <f>SUM(B48,D48,F48,H48,N48,P48)</f>
        <v>2</v>
      </c>
      <c r="S48" s="42">
        <f>R48*37</f>
        <v>74</v>
      </c>
    </row>
    <row r="49" spans="1:19" ht="15.75" thickBot="1" x14ac:dyDescent="0.3">
      <c r="A49" s="64" t="s">
        <v>77</v>
      </c>
      <c r="B49" s="3">
        <v>0</v>
      </c>
      <c r="C49" s="11">
        <v>0</v>
      </c>
      <c r="D49" s="3">
        <v>0</v>
      </c>
      <c r="E49" s="11">
        <v>0</v>
      </c>
      <c r="F49" s="3">
        <v>0</v>
      </c>
      <c r="G49" s="11">
        <v>0</v>
      </c>
      <c r="H49" s="3">
        <v>0</v>
      </c>
      <c r="I49" s="11">
        <v>0</v>
      </c>
      <c r="J49" s="3">
        <v>0</v>
      </c>
      <c r="K49" s="11">
        <v>0</v>
      </c>
      <c r="L49" s="3">
        <v>0</v>
      </c>
      <c r="M49" s="11">
        <v>0</v>
      </c>
      <c r="N49" s="3">
        <v>1</v>
      </c>
      <c r="O49" s="11">
        <f>N49*37</f>
        <v>37</v>
      </c>
      <c r="P49" s="3">
        <v>1</v>
      </c>
      <c r="Q49" s="32">
        <f>P49*37</f>
        <v>37</v>
      </c>
      <c r="R49" s="65">
        <f>SUM(B49,D49,F49,H49,N49,P49)</f>
        <v>2</v>
      </c>
      <c r="S49" s="42">
        <f>R49*37</f>
        <v>74</v>
      </c>
    </row>
    <row r="50" spans="1:19" x14ac:dyDescent="0.25">
      <c r="A50" s="78" t="s">
        <v>79</v>
      </c>
      <c r="B50" s="3">
        <v>0</v>
      </c>
      <c r="C50" s="11">
        <f t="shared" ref="C50:C57" si="14">B50*37</f>
        <v>0</v>
      </c>
      <c r="D50" s="3">
        <v>0</v>
      </c>
      <c r="E50" s="11">
        <f t="shared" ref="E50:E57" si="15">D50*37</f>
        <v>0</v>
      </c>
      <c r="F50" s="3">
        <v>0</v>
      </c>
      <c r="G50" s="11">
        <f t="shared" ref="G50" si="16">F50*37</f>
        <v>0</v>
      </c>
      <c r="H50" s="3">
        <v>0</v>
      </c>
      <c r="I50" s="11">
        <f t="shared" ref="I50" si="17">H50*37</f>
        <v>0</v>
      </c>
      <c r="J50" s="3">
        <v>0</v>
      </c>
      <c r="K50" s="11">
        <f>J50*37</f>
        <v>0</v>
      </c>
      <c r="L50" s="3">
        <v>0</v>
      </c>
      <c r="M50" s="11">
        <f>L50*37</f>
        <v>0</v>
      </c>
      <c r="N50" s="3">
        <v>1</v>
      </c>
      <c r="O50" s="11">
        <f>N50*37</f>
        <v>37</v>
      </c>
      <c r="P50" s="3">
        <v>1</v>
      </c>
      <c r="Q50" s="32">
        <f>P50*37</f>
        <v>37</v>
      </c>
      <c r="R50" s="65">
        <f t="shared" ref="R50" si="18">SUM(B50,D50,F50,H50,N50,P50)</f>
        <v>2</v>
      </c>
      <c r="S50" s="42">
        <f t="shared" ref="S50" si="19">R50*37</f>
        <v>74</v>
      </c>
    </row>
    <row r="51" spans="1:19" ht="15.75" thickBot="1" x14ac:dyDescent="0.3">
      <c r="A51" s="78" t="s">
        <v>63</v>
      </c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39"/>
      <c r="S51" s="140"/>
    </row>
    <row r="52" spans="1:19" ht="15.75" thickBot="1" x14ac:dyDescent="0.3">
      <c r="A52" s="66" t="s">
        <v>2</v>
      </c>
      <c r="B52" s="3">
        <v>1</v>
      </c>
      <c r="C52" s="11">
        <f t="shared" si="14"/>
        <v>37</v>
      </c>
      <c r="D52" s="3">
        <v>0</v>
      </c>
      <c r="E52" s="11">
        <f t="shared" si="15"/>
        <v>0</v>
      </c>
      <c r="F52" s="3">
        <v>1</v>
      </c>
      <c r="G52" s="11">
        <f t="shared" ref="G52:G57" si="20">F52*37</f>
        <v>37</v>
      </c>
      <c r="H52" s="3">
        <v>1</v>
      </c>
      <c r="I52" s="11">
        <f>H52*37</f>
        <v>37</v>
      </c>
      <c r="J52" s="3">
        <v>0</v>
      </c>
      <c r="K52" s="11">
        <f>J52*37</f>
        <v>0</v>
      </c>
      <c r="L52" s="3">
        <v>0</v>
      </c>
      <c r="M52" s="11">
        <f>L52*37</f>
        <v>0</v>
      </c>
      <c r="N52" s="3">
        <v>0</v>
      </c>
      <c r="O52" s="11">
        <f>N52*37</f>
        <v>0</v>
      </c>
      <c r="P52" s="3">
        <v>0</v>
      </c>
      <c r="Q52" s="32">
        <f>P52*37</f>
        <v>0</v>
      </c>
      <c r="R52" s="65">
        <f>SUM(B52,D52,J52,F52,H52,N52,L52,P52)</f>
        <v>3</v>
      </c>
      <c r="S52" s="42">
        <f t="shared" ref="S52:S57" si="21">R52*37</f>
        <v>111</v>
      </c>
    </row>
    <row r="53" spans="1:19" ht="15.75" thickBot="1" x14ac:dyDescent="0.3">
      <c r="A53" s="66" t="s">
        <v>78</v>
      </c>
      <c r="B53" s="3">
        <v>0</v>
      </c>
      <c r="C53" s="11">
        <f t="shared" si="14"/>
        <v>0</v>
      </c>
      <c r="D53" s="3">
        <v>0</v>
      </c>
      <c r="E53" s="11">
        <f t="shared" si="15"/>
        <v>0</v>
      </c>
      <c r="F53" s="3">
        <v>0</v>
      </c>
      <c r="G53" s="11">
        <f>F53*37</f>
        <v>0</v>
      </c>
      <c r="H53" s="3">
        <v>0</v>
      </c>
      <c r="I53" s="11">
        <f t="shared" ref="I53:I56" si="22">H53*37</f>
        <v>0</v>
      </c>
      <c r="J53" s="3">
        <v>1</v>
      </c>
      <c r="K53" s="11">
        <f t="shared" ref="K53:K56" si="23">J53*37</f>
        <v>37</v>
      </c>
      <c r="L53" s="3">
        <v>0</v>
      </c>
      <c r="M53" s="11">
        <f t="shared" ref="M53:M56" si="24">L53*37</f>
        <v>0</v>
      </c>
      <c r="N53" s="3">
        <v>0</v>
      </c>
      <c r="O53" s="11">
        <f t="shared" ref="O53:O56" si="25">N53*37</f>
        <v>0</v>
      </c>
      <c r="P53" s="3">
        <v>0</v>
      </c>
      <c r="Q53" s="32">
        <f t="shared" ref="Q53:Q56" si="26">P53*37</f>
        <v>0</v>
      </c>
      <c r="R53" s="65">
        <f t="shared" ref="R53:R57" si="27">SUM(B53,D53,J53,F53,H53,N53,L53,P53)</f>
        <v>1</v>
      </c>
      <c r="S53" s="50">
        <f t="shared" si="21"/>
        <v>37</v>
      </c>
    </row>
    <row r="54" spans="1:19" ht="15.75" thickBot="1" x14ac:dyDescent="0.3">
      <c r="A54" s="66" t="s">
        <v>3</v>
      </c>
      <c r="B54" s="3">
        <v>0</v>
      </c>
      <c r="C54" s="11">
        <f t="shared" si="14"/>
        <v>0</v>
      </c>
      <c r="D54" s="3">
        <v>1</v>
      </c>
      <c r="E54" s="11">
        <f t="shared" si="15"/>
        <v>37</v>
      </c>
      <c r="F54" s="3">
        <v>0</v>
      </c>
      <c r="G54" s="11">
        <f t="shared" si="20"/>
        <v>0</v>
      </c>
      <c r="H54" s="3">
        <v>0</v>
      </c>
      <c r="I54" s="11">
        <f t="shared" si="22"/>
        <v>0</v>
      </c>
      <c r="J54" s="3">
        <v>1</v>
      </c>
      <c r="K54" s="11">
        <f t="shared" si="23"/>
        <v>37</v>
      </c>
      <c r="L54" s="3">
        <v>1</v>
      </c>
      <c r="M54" s="11">
        <f>L54*37</f>
        <v>37</v>
      </c>
      <c r="N54" s="3">
        <v>0</v>
      </c>
      <c r="O54" s="11">
        <f ca="1">O54*37</f>
        <v>0</v>
      </c>
      <c r="P54" s="3">
        <v>0</v>
      </c>
      <c r="Q54" s="32">
        <f t="shared" si="26"/>
        <v>0</v>
      </c>
      <c r="R54" s="65">
        <f t="shared" si="27"/>
        <v>3</v>
      </c>
      <c r="S54" s="50">
        <f t="shared" si="21"/>
        <v>111</v>
      </c>
    </row>
    <row r="55" spans="1:19" ht="15.75" thickBot="1" x14ac:dyDescent="0.3">
      <c r="A55" s="66" t="s">
        <v>4</v>
      </c>
      <c r="B55" s="3">
        <v>0</v>
      </c>
      <c r="C55" s="11">
        <f t="shared" si="14"/>
        <v>0</v>
      </c>
      <c r="D55" s="3">
        <v>0</v>
      </c>
      <c r="E55" s="11">
        <f t="shared" si="15"/>
        <v>0</v>
      </c>
      <c r="F55" s="3">
        <v>0</v>
      </c>
      <c r="G55" s="11">
        <f t="shared" si="20"/>
        <v>0</v>
      </c>
      <c r="H55" s="3">
        <v>0</v>
      </c>
      <c r="I55" s="11">
        <f t="shared" si="22"/>
        <v>0</v>
      </c>
      <c r="J55" s="3">
        <v>0</v>
      </c>
      <c r="K55" s="11">
        <f t="shared" si="23"/>
        <v>0</v>
      </c>
      <c r="L55" s="3">
        <v>1</v>
      </c>
      <c r="M55" s="11">
        <f t="shared" si="24"/>
        <v>37</v>
      </c>
      <c r="N55" s="3">
        <v>0</v>
      </c>
      <c r="O55" s="11">
        <f t="shared" si="25"/>
        <v>0</v>
      </c>
      <c r="P55" s="3">
        <v>0</v>
      </c>
      <c r="Q55" s="32">
        <f t="shared" si="26"/>
        <v>0</v>
      </c>
      <c r="R55" s="65">
        <f t="shared" si="27"/>
        <v>1</v>
      </c>
      <c r="S55" s="50">
        <f t="shared" si="21"/>
        <v>37</v>
      </c>
    </row>
    <row r="56" spans="1:19" ht="15.75" thickBot="1" x14ac:dyDescent="0.3">
      <c r="A56" s="66" t="s">
        <v>6</v>
      </c>
      <c r="B56" s="3">
        <v>0</v>
      </c>
      <c r="C56" s="11">
        <f t="shared" si="14"/>
        <v>0</v>
      </c>
      <c r="D56" s="3">
        <v>0</v>
      </c>
      <c r="E56" s="11">
        <f t="shared" si="15"/>
        <v>0</v>
      </c>
      <c r="F56" s="3">
        <v>0</v>
      </c>
      <c r="G56" s="11">
        <f t="shared" si="20"/>
        <v>0</v>
      </c>
      <c r="H56" s="3">
        <v>1</v>
      </c>
      <c r="I56" s="11">
        <f t="shared" si="22"/>
        <v>37</v>
      </c>
      <c r="J56" s="3">
        <v>0</v>
      </c>
      <c r="K56" s="11">
        <f t="shared" si="23"/>
        <v>0</v>
      </c>
      <c r="L56" s="3">
        <v>0</v>
      </c>
      <c r="M56" s="11">
        <f t="shared" si="24"/>
        <v>0</v>
      </c>
      <c r="N56" s="3">
        <v>0</v>
      </c>
      <c r="O56" s="11">
        <f t="shared" si="25"/>
        <v>0</v>
      </c>
      <c r="P56" s="3">
        <v>0</v>
      </c>
      <c r="Q56" s="32">
        <f t="shared" si="26"/>
        <v>0</v>
      </c>
      <c r="R56" s="65">
        <f t="shared" si="27"/>
        <v>1</v>
      </c>
      <c r="S56" s="50">
        <f t="shared" si="21"/>
        <v>37</v>
      </c>
    </row>
    <row r="57" spans="1:19" ht="15.75" thickBot="1" x14ac:dyDescent="0.3">
      <c r="A57" s="78" t="s">
        <v>23</v>
      </c>
      <c r="B57" s="3">
        <v>0</v>
      </c>
      <c r="C57" s="11">
        <f t="shared" si="14"/>
        <v>0</v>
      </c>
      <c r="D57" s="3">
        <v>1</v>
      </c>
      <c r="E57" s="11">
        <f t="shared" si="15"/>
        <v>37</v>
      </c>
      <c r="F57" s="3">
        <v>0</v>
      </c>
      <c r="G57" s="11">
        <f t="shared" si="20"/>
        <v>0</v>
      </c>
      <c r="H57" s="3">
        <v>0</v>
      </c>
      <c r="I57" s="11">
        <f>H57*37</f>
        <v>0</v>
      </c>
      <c r="J57" s="3">
        <v>0</v>
      </c>
      <c r="K57" s="11">
        <f>J57*37</f>
        <v>0</v>
      </c>
      <c r="L57" s="3">
        <v>0</v>
      </c>
      <c r="M57" s="11">
        <f>L57*37</f>
        <v>0</v>
      </c>
      <c r="N57" s="3">
        <v>0</v>
      </c>
      <c r="O57" s="11">
        <f>N57*37</f>
        <v>0</v>
      </c>
      <c r="P57" s="3">
        <v>0</v>
      </c>
      <c r="Q57" s="32">
        <f>P57*37</f>
        <v>0</v>
      </c>
      <c r="R57" s="65">
        <f t="shared" si="27"/>
        <v>1</v>
      </c>
      <c r="S57" s="50">
        <f t="shared" si="21"/>
        <v>37</v>
      </c>
    </row>
    <row r="58" spans="1:19" x14ac:dyDescent="0.25">
      <c r="A58" s="67" t="s">
        <v>31</v>
      </c>
      <c r="B58" s="4">
        <f>SUM(B9,B8,B11,B14,B21,B23,B26,B31,B35,B36,B39,B42,B43,)</f>
        <v>26</v>
      </c>
      <c r="C58" s="11">
        <f>SUM(C9,C8,C11,C14,C21,C23,C26,C31,C35,C36,C39,C42,C43,C48,C50,C54,)</f>
        <v>962</v>
      </c>
      <c r="D58" s="4">
        <f>SUM(D9,D8,D11,D14,D21,D23,D26,D31,D35,D36,D39,D42,D43,)</f>
        <v>26</v>
      </c>
      <c r="E58" s="11">
        <f>SUM(E9,E11,E14,E21,E23,E26,E31,E35,E36,E39,E42,E43,E48,E50,)</f>
        <v>962</v>
      </c>
      <c r="F58" s="4">
        <f>SUM(F8,F11,F14,F17,F21,F23,F26,F31,F32,F35,F36,F39,F42,)</f>
        <v>29</v>
      </c>
      <c r="G58" s="11">
        <f>SUM(G9,G11,G14,G17,G21,G23,G26,G31,G32,G35,G36,G39,G42,)</f>
        <v>1073</v>
      </c>
      <c r="H58" s="4">
        <f>SUM(H9,H11,H14,H19,H21,H23,H26,H31,H32,H35,H36,H39,H42,)</f>
        <v>29</v>
      </c>
      <c r="I58" s="11">
        <f>SUM(I9,I11,I14,I19,I21,I23,I26,I31,I32,I35,I36,I39,I42,)</f>
        <v>1073</v>
      </c>
      <c r="J58" s="4">
        <f>SUM(J9,J11,J14,J17,J21,J23,J27,J29,J31,J32,J35,J36,J39,J42,J43,)</f>
        <v>31</v>
      </c>
      <c r="K58" s="11">
        <f>SUM(K8,K11,K14,K17,K21,K23,K27,K29,K31,K32,K35,K36,K39,K42,K43,)</f>
        <v>1147</v>
      </c>
      <c r="L58" s="4">
        <f>SUM(L9,L11,L14,L17,L21,L23,L27,L8,L29,L31,L32,L35,L36,L39,L42,L43,)</f>
        <v>31</v>
      </c>
      <c r="M58" s="11">
        <f>SUM(M8,M11,M14,M17,M21,M23,M27,M29,M31,M32,M35,M36,M39,M42,M43,)</f>
        <v>1147</v>
      </c>
      <c r="N58" s="4">
        <f>SUM(N8,N11,N9,N14,N17,N21,N27,N28,N29,N31,N32,N35,N36,N39,N42,N48,N49,N50,)</f>
        <v>33</v>
      </c>
      <c r="O58" s="11">
        <f>SUM(O9,O11,O14,O17,O21,O27,O28,O29,O31,O32,O35,O36,O39,O42,O48,O49,O50,)</f>
        <v>1221</v>
      </c>
      <c r="P58" s="4">
        <f>SUM(P9,P11,P14,P17,P21,P27,P28,P29,P31,P32,P35,P36,P39,P42,P48,P49,P50,)</f>
        <v>33</v>
      </c>
      <c r="Q58" s="86">
        <f>SUM(Q9,Q27,Q28,Q29,Q11,Q14,Q17,Q21,Q23,Q26,Q31,Q32,Q35,Q36,Q39,Q42,Q48,Q50,Q49)</f>
        <v>1221</v>
      </c>
      <c r="R58" s="65">
        <f>SUM(B58,D58,F58,H58,N58,P58+J58+L58)</f>
        <v>238</v>
      </c>
      <c r="S58" s="42">
        <f>R58*37</f>
        <v>8806</v>
      </c>
    </row>
    <row r="59" spans="1:19" x14ac:dyDescent="0.25">
      <c r="A59" s="68" t="s">
        <v>49</v>
      </c>
      <c r="B59" s="18">
        <v>2</v>
      </c>
      <c r="C59" s="19">
        <f>B59*37</f>
        <v>74</v>
      </c>
      <c r="D59" s="18">
        <v>2</v>
      </c>
      <c r="E59" s="19">
        <f>D59*37</f>
        <v>74</v>
      </c>
      <c r="F59" s="3">
        <v>2</v>
      </c>
      <c r="G59" s="19">
        <f>F59*37</f>
        <v>74</v>
      </c>
      <c r="H59" s="18">
        <v>2</v>
      </c>
      <c r="I59" s="19">
        <f>H59*37</f>
        <v>74</v>
      </c>
      <c r="J59" s="18">
        <v>2</v>
      </c>
      <c r="K59" s="19">
        <f>J59*37</f>
        <v>74</v>
      </c>
      <c r="L59" s="18">
        <v>2</v>
      </c>
      <c r="M59" s="19">
        <f>L59*37</f>
        <v>74</v>
      </c>
      <c r="N59" s="18">
        <v>1</v>
      </c>
      <c r="O59" s="19">
        <f>N59*37</f>
        <v>37</v>
      </c>
      <c r="P59" s="18">
        <v>1</v>
      </c>
      <c r="Q59" s="69">
        <f>P59*37</f>
        <v>37</v>
      </c>
      <c r="R59" s="70">
        <f>SUM(B59,D59,F59,H59,N59,P59+J59+L59,)</f>
        <v>14</v>
      </c>
      <c r="S59" s="71">
        <f>R59*37</f>
        <v>518</v>
      </c>
    </row>
    <row r="60" spans="1:19" ht="26.25" thickBot="1" x14ac:dyDescent="0.3">
      <c r="A60" s="72" t="s">
        <v>50</v>
      </c>
      <c r="B60" s="73">
        <f>SUM(B9,B8,B11,B14,B15,B21,B23,B24,B26,B31,B35,B36,B39,B40,B42,B43,B52,B53,B59,)</f>
        <v>35</v>
      </c>
      <c r="C60" s="74">
        <f>SUM(C8,C9,C11,C14,C15,C17,C18,C19,C21,C53,C73,C23,C24,C26,C31,C32,C35,C36,C39,C40,C42,C43,C48,C50,C52,C54,C57,C59)</f>
        <v>1295</v>
      </c>
      <c r="D60" s="73">
        <f>SUM(D9,D8,D11,D14,D15,D21,D23,D24,D26,D31,D35,D36,D39,D42,D43,D48,D50,D54,D59,D40,D57,)</f>
        <v>36</v>
      </c>
      <c r="E60" s="74">
        <f>SUM(E8,E9,E11,E14,E15,E17,E18,E19,E21,E23,E24,E26,E31,E32,E35,E36,E39,E40,E42,E43,E48,E50,E52,E57,E59,E54,)</f>
        <v>1332</v>
      </c>
      <c r="F60" s="24">
        <f>SUM(F8,F9,F11,F14,F53,F15,F17,F18,F19,F21,F23,F24,F26,F31,F32,F35,F36,F39,F40,F42,F52,)</f>
        <v>41</v>
      </c>
      <c r="G60" s="75">
        <f>SUM(G9,G11,G8,G14,G15,G17,G18,G19,G21,G23,G24,G26,G31,G32,G35,G36,G39,G40,G42,G52,G53,)</f>
        <v>1517</v>
      </c>
      <c r="H60" s="73">
        <f>SUM(H9,H8,H11,H14,H15,H17,H18,H19,H21,H23,H12,H24,H26,H31,H32,H35,H36,H39,H40,H42,H52,H56,)</f>
        <v>43</v>
      </c>
      <c r="I60" s="74">
        <f>SUM(I9,I8,I15,I18,I24,I40,I11,I14,I17,I21,I23,I12,I26,I31,I32,I35,I36,I39,I42,I48,I50,I56,I52,I59,)</f>
        <v>1591</v>
      </c>
      <c r="J60" s="73">
        <f>SUM(J9,J8,J11,J14,J15,J17,J18,J19,J21,J23,J24,J12,J27,J29,J31,J32,J35,J36,J39,J40,J42,J43,J53,J54,)</f>
        <v>45</v>
      </c>
      <c r="K60" s="74">
        <f>SUM(K8,K9,K11,K14,K15,K17,K18,K19,K21,K23,K24,K26,K27,K12,K29,K31,K32,K35,K36,K39,K40,K42,K43,K48,K50,K52,K57,K59)</f>
        <v>1665</v>
      </c>
      <c r="L60" s="73">
        <f>SUM(L9,L11,L27,L8,L14,L15,L17,L18,L21,L23,L59,L24,L29,L31,L32,L35,L36,L39,L40,L42,L43,L54,L55,)</f>
        <v>43</v>
      </c>
      <c r="M60" s="74">
        <f>SUM(M8,M9,M11,M14,M15,M17,M18,M21,M23,M24,M27,M29,M31,M32,M35,M36,M39,M40,M42,M43,M54,M55,M59,)</f>
        <v>1591</v>
      </c>
      <c r="N60" s="73">
        <f>SUM(N8,N9,N11,N14,N15,N17,N18,N21,N27,N28,N29,N31,N32,N35,N36,N39,N40,N42,N48,N49,N50,)</f>
        <v>39</v>
      </c>
      <c r="O60" s="74">
        <f>SUM(O8,O9,O11,O14,O15,O17,O18,O21,O27,O28,O29,O31,O32,O35,O36,O39,O40,O42,O48,O49,O50,)</f>
        <v>1443</v>
      </c>
      <c r="P60" s="73">
        <f>SUM(P8,P9,P11,P14,P15,P17,P18,P19,P21,P23,P24,P26,P49,P27,P28,P29,P31,P32,P35,P36,P39,P40,P42,P43,P48,P50,P52,P57,P59,)</f>
        <v>39</v>
      </c>
      <c r="Q60" s="87">
        <f>SUM(Q8,Q9,Q11,Q14,Q15,Q17,Q18,Q19,Q21,Q23,Q24,Q26,Q49,Q27,Q28,Q29,Q31,Q32,Q35,Q36,Q39,Q40,Q42,Q43,Q48,Q50,Q52,Q57,Q59,)</f>
        <v>1443</v>
      </c>
      <c r="R60" s="76">
        <f>SUM(R8,R9,R11,R14,R15,R17,R18,R19,R21,R23,R24,R26,R53,R54,R55,R12,R56,R49,R27,R28,R29,R31,R32,R35,R36,R39,R40,R42,R43,R48,R50,R52,R57,R59)</f>
        <v>328</v>
      </c>
      <c r="S60" s="77">
        <f>SUM(S8,S9,S11,S14,S15,S17,S18,S19,S21,S23,S24,S53,S54,S55,S56,S49,S12,S27,S28,S29,R66,S26,S31,S32,S35,S36,S39,S40,S42,S43,S48,S50,S52,S57,S59)</f>
        <v>12136</v>
      </c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</sheetData>
  <mergeCells count="35">
    <mergeCell ref="L1:S1"/>
    <mergeCell ref="L2:S2"/>
    <mergeCell ref="L3:S3"/>
    <mergeCell ref="A45:S45"/>
    <mergeCell ref="B46:S46"/>
    <mergeCell ref="B16:S16"/>
    <mergeCell ref="B5:C5"/>
    <mergeCell ref="D5:E5"/>
    <mergeCell ref="F5:G5"/>
    <mergeCell ref="H5:I5"/>
    <mergeCell ref="J5:K5"/>
    <mergeCell ref="L5:M5"/>
    <mergeCell ref="N5:O5"/>
    <mergeCell ref="P5:Q5"/>
    <mergeCell ref="A7:S7"/>
    <mergeCell ref="A10:S10"/>
    <mergeCell ref="B51:S51"/>
    <mergeCell ref="A20:S20"/>
    <mergeCell ref="B22:S22"/>
    <mergeCell ref="A30:S30"/>
    <mergeCell ref="A34:S34"/>
    <mergeCell ref="A37:S37"/>
    <mergeCell ref="B38:S38"/>
    <mergeCell ref="A2:D2"/>
    <mergeCell ref="A3:D3"/>
    <mergeCell ref="B13:S13"/>
    <mergeCell ref="B4:C4"/>
    <mergeCell ref="D4:E4"/>
    <mergeCell ref="F4:G4"/>
    <mergeCell ref="H4:I4"/>
    <mergeCell ref="J4:K4"/>
    <mergeCell ref="L4:M4"/>
    <mergeCell ref="N4:O4"/>
    <mergeCell ref="P4:Q4"/>
    <mergeCell ref="R4:S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130" zoomScaleNormal="130" workbookViewId="0">
      <selection activeCell="L15" sqref="L15"/>
    </sheetView>
  </sheetViews>
  <sheetFormatPr defaultRowHeight="15" x14ac:dyDescent="0.25"/>
  <cols>
    <col min="3" max="3" width="25.28515625" customWidth="1"/>
    <col min="4" max="4" width="10.140625" customWidth="1"/>
  </cols>
  <sheetData>
    <row r="1" spans="1:12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x14ac:dyDescent="0.25">
      <c r="A2" s="99"/>
      <c r="B2" s="172" t="s">
        <v>105</v>
      </c>
      <c r="C2" s="172"/>
      <c r="D2" s="172"/>
      <c r="E2" s="172"/>
      <c r="F2" s="172"/>
      <c r="G2" s="103"/>
      <c r="H2" s="125" t="s">
        <v>115</v>
      </c>
      <c r="I2" s="125"/>
      <c r="J2" s="125"/>
      <c r="K2" s="125"/>
      <c r="L2" s="125"/>
    </row>
    <row r="3" spans="1:12" x14ac:dyDescent="0.25">
      <c r="A3" s="99"/>
      <c r="B3" s="99"/>
      <c r="C3" s="99"/>
      <c r="D3" s="99"/>
      <c r="E3" s="99"/>
      <c r="F3" s="99"/>
      <c r="G3" s="99"/>
      <c r="H3" s="173" t="s">
        <v>103</v>
      </c>
      <c r="I3" s="173"/>
      <c r="J3" s="100"/>
      <c r="K3" s="100"/>
      <c r="L3" s="100"/>
    </row>
    <row r="4" spans="1:12" x14ac:dyDescent="0.25">
      <c r="A4" s="99"/>
      <c r="B4" s="174" t="s">
        <v>39</v>
      </c>
      <c r="C4" s="176" t="s">
        <v>34</v>
      </c>
      <c r="D4" s="102"/>
      <c r="E4" s="177"/>
      <c r="F4" s="177"/>
      <c r="G4" s="177"/>
      <c r="H4" s="177"/>
      <c r="I4" s="177"/>
      <c r="J4" s="177"/>
      <c r="K4" s="177"/>
      <c r="L4" s="178" t="s">
        <v>27</v>
      </c>
    </row>
    <row r="5" spans="1:12" x14ac:dyDescent="0.25">
      <c r="A5" s="99"/>
      <c r="B5" s="175"/>
      <c r="C5" s="176"/>
      <c r="D5" s="101">
        <v>1</v>
      </c>
      <c r="E5" s="101">
        <v>2</v>
      </c>
      <c r="F5" s="101">
        <v>3</v>
      </c>
      <c r="G5" s="101">
        <v>4</v>
      </c>
      <c r="H5" s="101">
        <v>5</v>
      </c>
      <c r="I5" s="101">
        <v>6</v>
      </c>
      <c r="J5" s="101">
        <v>7</v>
      </c>
      <c r="K5" s="101">
        <v>8</v>
      </c>
      <c r="L5" s="178"/>
    </row>
    <row r="6" spans="1:12" x14ac:dyDescent="0.25">
      <c r="A6" s="99"/>
      <c r="B6" s="175"/>
      <c r="C6" s="176"/>
      <c r="D6" s="1" t="s">
        <v>66</v>
      </c>
      <c r="E6" s="1" t="s">
        <v>66</v>
      </c>
      <c r="F6" s="1" t="s">
        <v>66</v>
      </c>
      <c r="G6" s="1" t="s">
        <v>66</v>
      </c>
      <c r="H6" s="1" t="s">
        <v>66</v>
      </c>
      <c r="I6" s="1" t="s">
        <v>66</v>
      </c>
      <c r="J6" s="1" t="s">
        <v>66</v>
      </c>
      <c r="K6" s="1" t="s">
        <v>66</v>
      </c>
      <c r="L6" s="1" t="s">
        <v>66</v>
      </c>
    </row>
    <row r="7" spans="1:12" ht="15.75" x14ac:dyDescent="0.25">
      <c r="A7" s="99"/>
      <c r="B7" s="84" t="s">
        <v>35</v>
      </c>
      <c r="C7" s="85" t="s">
        <v>80</v>
      </c>
      <c r="D7" s="105"/>
      <c r="E7" s="105"/>
      <c r="F7" s="105">
        <v>1</v>
      </c>
      <c r="G7" s="105"/>
      <c r="H7" s="105"/>
      <c r="I7" s="105"/>
      <c r="J7" s="105"/>
      <c r="K7" s="105"/>
      <c r="L7" s="106">
        <f>SUM(D7,E7,F7,G7,J7,K7)</f>
        <v>1</v>
      </c>
    </row>
    <row r="8" spans="1:12" ht="15.75" x14ac:dyDescent="0.25">
      <c r="A8" s="99"/>
      <c r="B8" s="84" t="s">
        <v>36</v>
      </c>
      <c r="C8" s="85" t="s">
        <v>107</v>
      </c>
      <c r="D8" s="105"/>
      <c r="E8" s="105"/>
      <c r="F8" s="105"/>
      <c r="G8" s="105">
        <v>1</v>
      </c>
      <c r="H8" s="105"/>
      <c r="I8" s="105"/>
      <c r="J8" s="105"/>
      <c r="K8" s="105"/>
      <c r="L8" s="106">
        <f t="shared" ref="L8:L24" si="0">SUM(D8,E8,F8,G8,J8,K8)</f>
        <v>1</v>
      </c>
    </row>
    <row r="9" spans="1:12" ht="15.75" x14ac:dyDescent="0.25">
      <c r="A9" s="99"/>
      <c r="B9" s="84" t="s">
        <v>117</v>
      </c>
      <c r="C9" s="85" t="s">
        <v>81</v>
      </c>
      <c r="D9" s="105">
        <v>1</v>
      </c>
      <c r="E9" s="105"/>
      <c r="F9" s="105"/>
      <c r="G9" s="105"/>
      <c r="H9" s="105"/>
      <c r="I9" s="105"/>
      <c r="J9" s="105"/>
      <c r="K9" s="105"/>
      <c r="L9" s="106">
        <f t="shared" si="0"/>
        <v>1</v>
      </c>
    </row>
    <row r="10" spans="1:12" ht="15.75" x14ac:dyDescent="0.25">
      <c r="A10" s="99"/>
      <c r="B10" s="84" t="s">
        <v>37</v>
      </c>
      <c r="C10" s="85" t="s">
        <v>108</v>
      </c>
      <c r="D10" s="105"/>
      <c r="E10" s="105">
        <v>1</v>
      </c>
      <c r="F10" s="105"/>
      <c r="G10" s="105"/>
      <c r="H10" s="105"/>
      <c r="I10" s="105"/>
      <c r="J10" s="105"/>
      <c r="K10" s="105"/>
      <c r="L10" s="106">
        <f t="shared" si="0"/>
        <v>1</v>
      </c>
    </row>
    <row r="11" spans="1:12" ht="15.75" x14ac:dyDescent="0.25">
      <c r="A11" s="99"/>
      <c r="B11" s="84" t="s">
        <v>38</v>
      </c>
      <c r="C11" s="85" t="s">
        <v>82</v>
      </c>
      <c r="D11" s="105">
        <v>2</v>
      </c>
      <c r="E11" s="105">
        <v>1</v>
      </c>
      <c r="F11" s="105"/>
      <c r="G11" s="105">
        <v>1</v>
      </c>
      <c r="H11" s="105"/>
      <c r="I11" s="105"/>
      <c r="J11" s="105"/>
      <c r="K11" s="105"/>
      <c r="L11" s="106">
        <f t="shared" si="0"/>
        <v>4</v>
      </c>
    </row>
    <row r="12" spans="1:12" ht="15.75" x14ac:dyDescent="0.25">
      <c r="A12" s="99"/>
      <c r="B12" s="84" t="s">
        <v>89</v>
      </c>
      <c r="C12" s="85" t="s">
        <v>109</v>
      </c>
      <c r="D12" s="105"/>
      <c r="E12" s="105"/>
      <c r="F12" s="105">
        <v>1</v>
      </c>
      <c r="G12" s="105"/>
      <c r="H12" s="105"/>
      <c r="I12" s="105"/>
      <c r="J12" s="105"/>
      <c r="K12" s="105"/>
      <c r="L12" s="106">
        <f t="shared" si="0"/>
        <v>1</v>
      </c>
    </row>
    <row r="13" spans="1:12" ht="15.75" x14ac:dyDescent="0.25">
      <c r="A13" s="99"/>
      <c r="B13" s="84" t="s">
        <v>90</v>
      </c>
      <c r="C13" s="85" t="s">
        <v>118</v>
      </c>
      <c r="D13" s="105"/>
      <c r="E13" s="105"/>
      <c r="F13" s="105"/>
      <c r="G13" s="105"/>
      <c r="H13" s="105"/>
      <c r="I13" s="105">
        <v>1</v>
      </c>
      <c r="J13" s="105">
        <v>1</v>
      </c>
      <c r="K13" s="105"/>
      <c r="L13" s="106">
        <f>SUM(D13,E13,F13,G13,J13,I13,K13)</f>
        <v>2</v>
      </c>
    </row>
    <row r="14" spans="1:12" ht="15.75" x14ac:dyDescent="0.25">
      <c r="A14" s="99"/>
      <c r="B14" s="84" t="s">
        <v>91</v>
      </c>
      <c r="C14" s="85" t="s">
        <v>83</v>
      </c>
      <c r="D14" s="105"/>
      <c r="E14" s="105">
        <v>1</v>
      </c>
      <c r="F14" s="105"/>
      <c r="G14" s="105"/>
      <c r="H14" s="105"/>
      <c r="I14" s="105"/>
      <c r="J14" s="105"/>
      <c r="K14" s="105"/>
      <c r="L14" s="106">
        <f>SUM(D14,E14,F14,G14,J14,K14,)</f>
        <v>1</v>
      </c>
    </row>
    <row r="15" spans="1:12" s="109" customFormat="1" ht="15.75" x14ac:dyDescent="0.25">
      <c r="B15" s="84" t="s">
        <v>92</v>
      </c>
      <c r="C15" s="85" t="s">
        <v>122</v>
      </c>
      <c r="D15" s="105"/>
      <c r="E15" s="105"/>
      <c r="F15" s="105">
        <v>1</v>
      </c>
      <c r="G15" s="105"/>
      <c r="H15" s="105"/>
      <c r="I15" s="105"/>
      <c r="J15" s="105"/>
      <c r="K15" s="105"/>
      <c r="L15" s="106">
        <f>SUM(D9,E9,F9,G9,J9,K9,)</f>
        <v>1</v>
      </c>
    </row>
    <row r="16" spans="1:12" ht="15.75" x14ac:dyDescent="0.25">
      <c r="A16" s="99"/>
      <c r="B16" s="84" t="s">
        <v>93</v>
      </c>
      <c r="C16" s="85" t="s">
        <v>123</v>
      </c>
      <c r="D16" s="107"/>
      <c r="E16" s="107"/>
      <c r="F16" s="107"/>
      <c r="G16" s="105">
        <v>1</v>
      </c>
      <c r="H16" s="107"/>
      <c r="I16" s="107"/>
      <c r="J16" s="107"/>
      <c r="K16" s="107"/>
      <c r="L16" s="106">
        <f t="shared" si="0"/>
        <v>1</v>
      </c>
    </row>
    <row r="17" spans="1:12" ht="15.75" x14ac:dyDescent="0.25">
      <c r="A17" s="99"/>
      <c r="B17" s="84" t="s">
        <v>94</v>
      </c>
      <c r="C17" s="85" t="s">
        <v>84</v>
      </c>
      <c r="D17" s="105"/>
      <c r="E17" s="105"/>
      <c r="F17" s="105"/>
      <c r="G17" s="105"/>
      <c r="H17" s="105"/>
      <c r="I17" s="105">
        <v>1</v>
      </c>
      <c r="J17" s="105"/>
      <c r="K17" s="105"/>
      <c r="L17" s="106">
        <f>SUM(D17,E17,F17,G17,J17,I17,K17)</f>
        <v>1</v>
      </c>
    </row>
    <row r="18" spans="1:12" ht="15.75" x14ac:dyDescent="0.25">
      <c r="A18" s="99"/>
      <c r="B18" s="84" t="s">
        <v>95</v>
      </c>
      <c r="C18" s="85" t="s">
        <v>85</v>
      </c>
      <c r="D18" s="105"/>
      <c r="E18" s="105"/>
      <c r="F18" s="105"/>
      <c r="G18" s="105"/>
      <c r="H18" s="105">
        <v>1</v>
      </c>
      <c r="I18" s="105"/>
      <c r="J18" s="105"/>
      <c r="K18" s="105"/>
      <c r="L18" s="106">
        <f>SUM(H18,D18,E18,F18,G18,J18,K18)</f>
        <v>1</v>
      </c>
    </row>
    <row r="19" spans="1:12" ht="15.75" x14ac:dyDescent="0.25">
      <c r="A19" s="99"/>
      <c r="B19" s="84" t="s">
        <v>96</v>
      </c>
      <c r="C19" s="85" t="s">
        <v>119</v>
      </c>
      <c r="D19" s="105"/>
      <c r="E19" s="105"/>
      <c r="F19" s="105"/>
      <c r="G19" s="105"/>
      <c r="H19" s="105">
        <v>1</v>
      </c>
      <c r="I19" s="105"/>
      <c r="J19" s="105"/>
      <c r="K19" s="105"/>
      <c r="L19" s="106">
        <f>SUM(H19:I19,D19,E19,F19,G19,J19,K19)</f>
        <v>1</v>
      </c>
    </row>
    <row r="20" spans="1:12" ht="15.75" x14ac:dyDescent="0.25">
      <c r="A20" s="99"/>
      <c r="B20" s="84" t="s">
        <v>97</v>
      </c>
      <c r="C20" s="85" t="s">
        <v>87</v>
      </c>
      <c r="D20" s="105"/>
      <c r="E20" s="105"/>
      <c r="F20" s="105"/>
      <c r="G20" s="105"/>
      <c r="H20" s="105">
        <v>1</v>
      </c>
      <c r="I20" s="105"/>
      <c r="J20" s="105"/>
      <c r="K20" s="105"/>
      <c r="L20" s="106">
        <f>SUM(H20:I20,D20,E20,F20,G20,J20,K20)</f>
        <v>1</v>
      </c>
    </row>
    <row r="21" spans="1:12" ht="15.75" x14ac:dyDescent="0.25">
      <c r="A21" s="99"/>
      <c r="B21" s="84" t="s">
        <v>98</v>
      </c>
      <c r="C21" s="85" t="s">
        <v>106</v>
      </c>
      <c r="D21" s="105"/>
      <c r="E21" s="105"/>
      <c r="F21" s="105"/>
      <c r="G21" s="105">
        <v>1</v>
      </c>
      <c r="H21" s="105"/>
      <c r="I21" s="105"/>
      <c r="J21" s="105"/>
      <c r="K21" s="105"/>
      <c r="L21" s="106">
        <f t="shared" si="0"/>
        <v>1</v>
      </c>
    </row>
    <row r="22" spans="1:12" ht="15.75" x14ac:dyDescent="0.25">
      <c r="A22" s="99"/>
      <c r="B22" s="84" t="s">
        <v>99</v>
      </c>
      <c r="C22" s="85" t="s">
        <v>88</v>
      </c>
      <c r="D22" s="105"/>
      <c r="E22" s="105"/>
      <c r="F22" s="105"/>
      <c r="G22" s="105"/>
      <c r="H22" s="105">
        <v>1</v>
      </c>
      <c r="I22" s="105"/>
      <c r="J22" s="105">
        <v>1</v>
      </c>
      <c r="K22" s="105">
        <v>2</v>
      </c>
      <c r="L22" s="106">
        <f>SUM(H22:I22,D22,E22,F22,G22,J22,K22)</f>
        <v>4</v>
      </c>
    </row>
    <row r="23" spans="1:12" ht="15.75" x14ac:dyDescent="0.25">
      <c r="A23" s="99"/>
      <c r="B23" s="84" t="s">
        <v>100</v>
      </c>
      <c r="C23" s="85" t="s">
        <v>111</v>
      </c>
      <c r="D23" s="105"/>
      <c r="E23" s="105">
        <v>1</v>
      </c>
      <c r="F23" s="105"/>
      <c r="G23" s="105"/>
      <c r="H23" s="105"/>
      <c r="I23" s="105"/>
      <c r="J23" s="105"/>
      <c r="K23" s="105"/>
      <c r="L23" s="106">
        <f t="shared" si="0"/>
        <v>1</v>
      </c>
    </row>
    <row r="24" spans="1:12" ht="15.75" x14ac:dyDescent="0.25">
      <c r="A24" s="99"/>
      <c r="B24" s="84" t="s">
        <v>110</v>
      </c>
      <c r="C24" s="85" t="s">
        <v>113</v>
      </c>
      <c r="D24" s="105">
        <v>1</v>
      </c>
      <c r="E24" s="105"/>
      <c r="F24" s="105">
        <v>1</v>
      </c>
      <c r="G24" s="105"/>
      <c r="H24" s="105"/>
      <c r="I24" s="105"/>
      <c r="J24" s="105"/>
      <c r="K24" s="105"/>
      <c r="L24" s="106">
        <f t="shared" si="0"/>
        <v>2</v>
      </c>
    </row>
    <row r="25" spans="1:12" ht="15.75" x14ac:dyDescent="0.25">
      <c r="A25" s="99"/>
      <c r="B25" s="104" t="s">
        <v>112</v>
      </c>
      <c r="C25" s="85" t="s">
        <v>120</v>
      </c>
      <c r="D25" s="105"/>
      <c r="E25" s="105"/>
      <c r="F25" s="105"/>
      <c r="G25" s="105"/>
      <c r="H25" s="105"/>
      <c r="I25" s="105">
        <v>1</v>
      </c>
      <c r="J25" s="105">
        <v>1</v>
      </c>
      <c r="K25" s="105"/>
      <c r="L25" s="106">
        <f>SUM(H25:I25,D25,E25,F25,G25,J25,K25)</f>
        <v>2</v>
      </c>
    </row>
    <row r="26" spans="1:12" ht="15.75" x14ac:dyDescent="0.25">
      <c r="A26" s="99"/>
      <c r="B26" s="104" t="s">
        <v>121</v>
      </c>
      <c r="C26" s="85" t="s">
        <v>86</v>
      </c>
      <c r="D26" s="105"/>
      <c r="E26" s="105"/>
      <c r="F26" s="105"/>
      <c r="G26" s="105"/>
      <c r="H26" s="105"/>
      <c r="I26" s="105">
        <v>1</v>
      </c>
      <c r="J26" s="105">
        <v>1</v>
      </c>
      <c r="K26" s="105"/>
      <c r="L26" s="106">
        <f>SUM(H26:I26,D26,E26,F26,G26,J26,K26)</f>
        <v>2</v>
      </c>
    </row>
    <row r="27" spans="1:12" x14ac:dyDescent="0.25">
      <c r="A27" s="99"/>
      <c r="B27" s="171" t="s">
        <v>40</v>
      </c>
      <c r="C27" s="171"/>
      <c r="D27" s="108">
        <f>SUM(D7:D26)</f>
        <v>4</v>
      </c>
      <c r="E27" s="108">
        <f t="shared" ref="E27:K27" si="1">SUM(E7:E26)</f>
        <v>4</v>
      </c>
      <c r="F27" s="108">
        <f t="shared" si="1"/>
        <v>4</v>
      </c>
      <c r="G27" s="108">
        <f t="shared" si="1"/>
        <v>4</v>
      </c>
      <c r="H27" s="108">
        <f t="shared" si="1"/>
        <v>4</v>
      </c>
      <c r="I27" s="108">
        <f t="shared" si="1"/>
        <v>4</v>
      </c>
      <c r="J27" s="108">
        <f t="shared" si="1"/>
        <v>4</v>
      </c>
      <c r="K27" s="108">
        <f t="shared" si="1"/>
        <v>2</v>
      </c>
      <c r="L27" s="108">
        <f>SUM(L7:L26)</f>
        <v>30</v>
      </c>
    </row>
  </sheetData>
  <mergeCells count="8">
    <mergeCell ref="B27:C27"/>
    <mergeCell ref="B2:F2"/>
    <mergeCell ref="H2:L2"/>
    <mergeCell ref="H3:I3"/>
    <mergeCell ref="B4:B6"/>
    <mergeCell ref="C4:C6"/>
    <mergeCell ref="E4:K4"/>
    <mergeCell ref="L4:L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1-4</vt:lpstr>
      <vt:lpstr>5-8 </vt:lpstr>
      <vt:lpstr>Neformalus ugdymas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Klase_21</dc:creator>
  <cp:lastModifiedBy>temp</cp:lastModifiedBy>
  <cp:lastPrinted>2022-09-23T07:08:21Z</cp:lastPrinted>
  <dcterms:created xsi:type="dcterms:W3CDTF">2019-05-15T08:01:21Z</dcterms:created>
  <dcterms:modified xsi:type="dcterms:W3CDTF">2022-09-23T07:10:47Z</dcterms:modified>
</cp:coreProperties>
</file>