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rone\Documents\UGDYMAS\"/>
    </mc:Choice>
  </mc:AlternateContent>
  <bookViews>
    <workbookView xWindow="0" yWindow="0" windowWidth="28800" windowHeight="12300" activeTab="2"/>
  </bookViews>
  <sheets>
    <sheet name="1-4" sheetId="7" r:id="rId1"/>
    <sheet name="5-8 " sheetId="9" r:id="rId2"/>
    <sheet name="Neformalusis švietimas" sheetId="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1" i="9" l="1"/>
  <c r="O43" i="9"/>
  <c r="R43" i="9"/>
  <c r="S43" i="9" s="1"/>
  <c r="L7" i="6" l="1"/>
  <c r="L23" i="6"/>
  <c r="L16" i="6"/>
  <c r="L22" i="6"/>
  <c r="L21" i="6"/>
  <c r="L25" i="6"/>
  <c r="L20" i="6"/>
  <c r="L18" i="6"/>
  <c r="L12" i="6"/>
  <c r="L13" i="6"/>
  <c r="L14" i="6"/>
  <c r="L15" i="6"/>
  <c r="L17" i="6"/>
  <c r="L19" i="6"/>
  <c r="L24" i="6"/>
  <c r="L26" i="6"/>
  <c r="G27" i="6"/>
  <c r="H27" i="6"/>
  <c r="I27" i="6"/>
  <c r="J27" i="6"/>
  <c r="K27" i="6"/>
  <c r="P63" i="9" l="1"/>
  <c r="N63" i="9"/>
  <c r="L63" i="9"/>
  <c r="J63" i="9"/>
  <c r="H63" i="9"/>
  <c r="F63" i="9"/>
  <c r="D63" i="9"/>
  <c r="B63" i="9"/>
  <c r="R62" i="9"/>
  <c r="S62" i="9" s="1"/>
  <c r="Q62" i="9"/>
  <c r="O62" i="9"/>
  <c r="M62" i="9"/>
  <c r="K62" i="9"/>
  <c r="I62" i="9"/>
  <c r="G62" i="9"/>
  <c r="E62" i="9"/>
  <c r="C62" i="9"/>
  <c r="P61" i="9"/>
  <c r="R61" i="9" s="1"/>
  <c r="S61" i="9" s="1"/>
  <c r="L61" i="9"/>
  <c r="J61" i="9"/>
  <c r="H61" i="9"/>
  <c r="F61" i="9"/>
  <c r="D61" i="9"/>
  <c r="B61" i="9"/>
  <c r="R60" i="9"/>
  <c r="S60" i="9" s="1"/>
  <c r="Q60" i="9"/>
  <c r="O60" i="9"/>
  <c r="M60" i="9"/>
  <c r="K60" i="9"/>
  <c r="I60" i="9"/>
  <c r="G60" i="9"/>
  <c r="E60" i="9"/>
  <c r="C60" i="9"/>
  <c r="R59" i="9"/>
  <c r="S59" i="9" s="1"/>
  <c r="Q59" i="9"/>
  <c r="O59" i="9"/>
  <c r="M59" i="9"/>
  <c r="K59" i="9"/>
  <c r="I59" i="9"/>
  <c r="G59" i="9"/>
  <c r="E59" i="9"/>
  <c r="C59" i="9"/>
  <c r="R58" i="9"/>
  <c r="S58" i="9" s="1"/>
  <c r="Q58" i="9"/>
  <c r="O58" i="9"/>
  <c r="M58" i="9"/>
  <c r="K58" i="9"/>
  <c r="I58" i="9"/>
  <c r="G58" i="9"/>
  <c r="E58" i="9"/>
  <c r="C58" i="9"/>
  <c r="R57" i="9"/>
  <c r="S57" i="9" s="1"/>
  <c r="Q57" i="9"/>
  <c r="O57" i="9"/>
  <c r="M57" i="9"/>
  <c r="K57" i="9"/>
  <c r="I57" i="9"/>
  <c r="G57" i="9"/>
  <c r="E57" i="9"/>
  <c r="C57" i="9"/>
  <c r="R56" i="9"/>
  <c r="S56" i="9" s="1"/>
  <c r="Q56" i="9"/>
  <c r="O56" i="9"/>
  <c r="M56" i="9"/>
  <c r="K56" i="9"/>
  <c r="I56" i="9"/>
  <c r="G56" i="9"/>
  <c r="E56" i="9"/>
  <c r="C56" i="9"/>
  <c r="R55" i="9"/>
  <c r="S55" i="9" s="1"/>
  <c r="Q55" i="9"/>
  <c r="O55" i="9"/>
  <c r="M55" i="9"/>
  <c r="K55" i="9"/>
  <c r="I55" i="9"/>
  <c r="G55" i="9"/>
  <c r="E55" i="9"/>
  <c r="C55" i="9"/>
  <c r="R54" i="9"/>
  <c r="S54" i="9" s="1"/>
  <c r="Q54" i="9"/>
  <c r="O54" i="9"/>
  <c r="M54" i="9"/>
  <c r="K54" i="9"/>
  <c r="I54" i="9"/>
  <c r="G54" i="9"/>
  <c r="E54" i="9"/>
  <c r="C54" i="9"/>
  <c r="R53" i="9"/>
  <c r="S53" i="9" s="1"/>
  <c r="Q53" i="9"/>
  <c r="O53" i="9"/>
  <c r="M53" i="9"/>
  <c r="K53" i="9"/>
  <c r="I53" i="9"/>
  <c r="G53" i="9"/>
  <c r="E53" i="9"/>
  <c r="C53" i="9"/>
  <c r="R52" i="9"/>
  <c r="S52" i="9" s="1"/>
  <c r="Q52" i="9"/>
  <c r="O52" i="9"/>
  <c r="M52" i="9"/>
  <c r="K52" i="9"/>
  <c r="I52" i="9"/>
  <c r="G52" i="9"/>
  <c r="E52" i="9"/>
  <c r="C52" i="9"/>
  <c r="R50" i="9"/>
  <c r="S50" i="9" s="1"/>
  <c r="Q50" i="9"/>
  <c r="O50" i="9"/>
  <c r="M50" i="9"/>
  <c r="K50" i="9"/>
  <c r="I50" i="9"/>
  <c r="G50" i="9"/>
  <c r="E50" i="9"/>
  <c r="C50" i="9"/>
  <c r="R49" i="9"/>
  <c r="S49" i="9" s="1"/>
  <c r="I49" i="9"/>
  <c r="G49" i="9"/>
  <c r="R48" i="9"/>
  <c r="S48" i="9" s="1"/>
  <c r="Q48" i="9"/>
  <c r="O48" i="9"/>
  <c r="R47" i="9"/>
  <c r="S47" i="9" s="1"/>
  <c r="Q47" i="9"/>
  <c r="O47" i="9"/>
  <c r="M47" i="9"/>
  <c r="K47" i="9"/>
  <c r="I47" i="9"/>
  <c r="G47" i="9"/>
  <c r="E47" i="9"/>
  <c r="C47" i="9"/>
  <c r="Q43" i="9"/>
  <c r="M43" i="9"/>
  <c r="K43" i="9"/>
  <c r="I43" i="9"/>
  <c r="G43" i="9"/>
  <c r="E43" i="9"/>
  <c r="C43" i="9"/>
  <c r="R42" i="9"/>
  <c r="S42" i="9" s="1"/>
  <c r="Q42" i="9"/>
  <c r="O42" i="9"/>
  <c r="M42" i="9"/>
  <c r="K42" i="9"/>
  <c r="I42" i="9"/>
  <c r="G42" i="9"/>
  <c r="E42" i="9"/>
  <c r="C42" i="9"/>
  <c r="R41" i="9"/>
  <c r="S41" i="9" s="1"/>
  <c r="Q41" i="9"/>
  <c r="O41" i="9"/>
  <c r="M41" i="9"/>
  <c r="K41" i="9"/>
  <c r="I41" i="9"/>
  <c r="G41" i="9"/>
  <c r="E41" i="9"/>
  <c r="C41" i="9"/>
  <c r="R39" i="9"/>
  <c r="S39" i="9" s="1"/>
  <c r="Q39" i="9"/>
  <c r="O39" i="9"/>
  <c r="M39" i="9"/>
  <c r="K39" i="9"/>
  <c r="I39" i="9"/>
  <c r="G39" i="9"/>
  <c r="E39" i="9"/>
  <c r="C39" i="9"/>
  <c r="R38" i="9"/>
  <c r="S38" i="9" s="1"/>
  <c r="Q38" i="9"/>
  <c r="O38" i="9"/>
  <c r="M38" i="9"/>
  <c r="K38" i="9"/>
  <c r="I38" i="9"/>
  <c r="G38" i="9"/>
  <c r="E38" i="9"/>
  <c r="C38" i="9"/>
  <c r="R35" i="9"/>
  <c r="S35" i="9" s="1"/>
  <c r="Q35" i="9"/>
  <c r="O35" i="9"/>
  <c r="M35" i="9"/>
  <c r="K35" i="9"/>
  <c r="I35" i="9"/>
  <c r="G35" i="9"/>
  <c r="E35" i="9"/>
  <c r="C35" i="9"/>
  <c r="R34" i="9"/>
  <c r="S34" i="9" s="1"/>
  <c r="Q34" i="9"/>
  <c r="O34" i="9"/>
  <c r="M34" i="9"/>
  <c r="K34" i="9"/>
  <c r="I34" i="9"/>
  <c r="G34" i="9"/>
  <c r="E34" i="9"/>
  <c r="C34" i="9"/>
  <c r="R32" i="9"/>
  <c r="S31" i="9"/>
  <c r="R31" i="9"/>
  <c r="Q31" i="9"/>
  <c r="O31" i="9"/>
  <c r="M31" i="9"/>
  <c r="K31" i="9"/>
  <c r="I31" i="9"/>
  <c r="G31" i="9"/>
  <c r="E31" i="9"/>
  <c r="C31" i="9"/>
  <c r="S30" i="9"/>
  <c r="R30" i="9"/>
  <c r="Q30" i="9"/>
  <c r="O30" i="9"/>
  <c r="M30" i="9"/>
  <c r="K30" i="9"/>
  <c r="I30" i="9"/>
  <c r="G30" i="9"/>
  <c r="E30" i="9"/>
  <c r="C30" i="9"/>
  <c r="S28" i="9"/>
  <c r="R28" i="9"/>
  <c r="Q28" i="9"/>
  <c r="O28" i="9"/>
  <c r="M28" i="9"/>
  <c r="K28" i="9"/>
  <c r="I28" i="9"/>
  <c r="G28" i="9"/>
  <c r="E28" i="9"/>
  <c r="C28" i="9"/>
  <c r="S27" i="9"/>
  <c r="R27" i="9"/>
  <c r="Q27" i="9"/>
  <c r="O27" i="9"/>
  <c r="M27" i="9"/>
  <c r="K27" i="9"/>
  <c r="I27" i="9"/>
  <c r="G27" i="9"/>
  <c r="E27" i="9"/>
  <c r="C27" i="9"/>
  <c r="S26" i="9"/>
  <c r="R26" i="9"/>
  <c r="Q26" i="9"/>
  <c r="O26" i="9"/>
  <c r="M26" i="9"/>
  <c r="K26" i="9"/>
  <c r="I26" i="9"/>
  <c r="G26" i="9"/>
  <c r="E26" i="9"/>
  <c r="C26" i="9"/>
  <c r="S25" i="9"/>
  <c r="R25" i="9"/>
  <c r="Q25" i="9"/>
  <c r="O25" i="9"/>
  <c r="M25" i="9"/>
  <c r="K25" i="9"/>
  <c r="I25" i="9"/>
  <c r="G25" i="9"/>
  <c r="E25" i="9"/>
  <c r="C25" i="9"/>
  <c r="S23" i="9"/>
  <c r="R23" i="9"/>
  <c r="Q23" i="9"/>
  <c r="O23" i="9"/>
  <c r="M23" i="9"/>
  <c r="K23" i="9"/>
  <c r="I23" i="9"/>
  <c r="G23" i="9"/>
  <c r="E23" i="9"/>
  <c r="C23" i="9"/>
  <c r="S22" i="9"/>
  <c r="R22" i="9"/>
  <c r="Q22" i="9"/>
  <c r="O22" i="9"/>
  <c r="M22" i="9"/>
  <c r="K22" i="9"/>
  <c r="I22" i="9"/>
  <c r="G22" i="9"/>
  <c r="E22" i="9"/>
  <c r="C22" i="9"/>
  <c r="S20" i="9"/>
  <c r="R20" i="9"/>
  <c r="Q20" i="9"/>
  <c r="O20" i="9"/>
  <c r="M20" i="9"/>
  <c r="K20" i="9"/>
  <c r="I20" i="9"/>
  <c r="G20" i="9"/>
  <c r="E20" i="9"/>
  <c r="C20" i="9"/>
  <c r="S18" i="9"/>
  <c r="R18" i="9"/>
  <c r="Q18" i="9"/>
  <c r="O18" i="9"/>
  <c r="M18" i="9"/>
  <c r="K18" i="9"/>
  <c r="I18" i="9"/>
  <c r="G18" i="9"/>
  <c r="E18" i="9"/>
  <c r="C18" i="9"/>
  <c r="S17" i="9"/>
  <c r="R17" i="9"/>
  <c r="Q17" i="9"/>
  <c r="O17" i="9"/>
  <c r="M17" i="9"/>
  <c r="K17" i="9"/>
  <c r="I17" i="9"/>
  <c r="G17" i="9"/>
  <c r="E17" i="9"/>
  <c r="R16" i="9"/>
  <c r="S16" i="9" s="1"/>
  <c r="Q16" i="9"/>
  <c r="O16" i="9"/>
  <c r="M16" i="9"/>
  <c r="K16" i="9"/>
  <c r="I16" i="9"/>
  <c r="G16" i="9"/>
  <c r="R14" i="9"/>
  <c r="S14" i="9" s="1"/>
  <c r="Q14" i="9"/>
  <c r="O14" i="9"/>
  <c r="M14" i="9"/>
  <c r="K14" i="9"/>
  <c r="I14" i="9"/>
  <c r="G14" i="9"/>
  <c r="E14" i="9"/>
  <c r="C14" i="9"/>
  <c r="R13" i="9"/>
  <c r="S13" i="9" s="1"/>
  <c r="Q13" i="9"/>
  <c r="O13" i="9"/>
  <c r="M13" i="9"/>
  <c r="K13" i="9"/>
  <c r="I13" i="9"/>
  <c r="G13" i="9"/>
  <c r="E13" i="9"/>
  <c r="C13" i="9"/>
  <c r="R11" i="9"/>
  <c r="S11" i="9" s="1"/>
  <c r="Q11" i="9"/>
  <c r="O11" i="9"/>
  <c r="M11" i="9"/>
  <c r="K11" i="9"/>
  <c r="I11" i="9"/>
  <c r="G11" i="9"/>
  <c r="E11" i="9"/>
  <c r="C11" i="9"/>
  <c r="R9" i="9"/>
  <c r="S9" i="9" s="1"/>
  <c r="Q9" i="9"/>
  <c r="Q61" i="9" s="1"/>
  <c r="O9" i="9"/>
  <c r="O61" i="9" s="1"/>
  <c r="M9" i="9"/>
  <c r="M61" i="9" s="1"/>
  <c r="K9" i="9"/>
  <c r="K61" i="9" s="1"/>
  <c r="I9" i="9"/>
  <c r="I61" i="9" s="1"/>
  <c r="G9" i="9"/>
  <c r="G61" i="9" s="1"/>
  <c r="E9" i="9"/>
  <c r="E61" i="9" s="1"/>
  <c r="C9" i="9"/>
  <c r="C61" i="9" s="1"/>
  <c r="R8" i="9"/>
  <c r="S8" i="9" s="1"/>
  <c r="Q8" i="9"/>
  <c r="Q63" i="9" s="1"/>
  <c r="O8" i="9"/>
  <c r="O63" i="9" s="1"/>
  <c r="M8" i="9"/>
  <c r="M63" i="9" s="1"/>
  <c r="K8" i="9"/>
  <c r="K63" i="9" s="1"/>
  <c r="I8" i="9"/>
  <c r="I63" i="9" s="1"/>
  <c r="G8" i="9"/>
  <c r="G63" i="9" s="1"/>
  <c r="E8" i="9"/>
  <c r="E63" i="9" s="1"/>
  <c r="C8" i="9"/>
  <c r="C63" i="9" s="1"/>
  <c r="S63" i="9" l="1"/>
  <c r="R63" i="9"/>
  <c r="Q25" i="7"/>
  <c r="O25" i="7"/>
  <c r="M25" i="7"/>
  <c r="S25" i="7"/>
  <c r="J23" i="7" l="1"/>
  <c r="K23" i="7"/>
  <c r="L23" i="7"/>
  <c r="M23" i="7"/>
  <c r="N23" i="7"/>
  <c r="O23" i="7"/>
  <c r="P23" i="7"/>
  <c r="Q23" i="7"/>
  <c r="R23" i="7"/>
  <c r="S23" i="7"/>
  <c r="R20" i="7"/>
  <c r="S20" i="7"/>
  <c r="R25" i="7"/>
  <c r="J25" i="7"/>
  <c r="C25" i="7"/>
  <c r="D25" i="7"/>
  <c r="E25" i="7"/>
  <c r="F25" i="7"/>
  <c r="G25" i="7"/>
  <c r="H25" i="7"/>
  <c r="I25" i="7"/>
  <c r="K25" i="7"/>
  <c r="L25" i="7"/>
  <c r="N25" i="7"/>
  <c r="P25" i="7"/>
  <c r="B25" i="7"/>
  <c r="K24" i="7"/>
  <c r="M24" i="7" s="1"/>
  <c r="O24" i="7" s="1"/>
  <c r="Q24" i="7" s="1"/>
  <c r="S24" i="7" s="1"/>
  <c r="J22" i="7"/>
  <c r="K22" i="7"/>
  <c r="L22" i="7" s="1"/>
  <c r="M22" i="7" s="1"/>
  <c r="O22" i="7" s="1"/>
  <c r="Q22" i="7" s="1"/>
  <c r="S22" i="7" s="1"/>
  <c r="Q20" i="7"/>
  <c r="O20" i="7"/>
  <c r="M20" i="7"/>
  <c r="K20" i="7"/>
  <c r="R13" i="7"/>
  <c r="R14" i="7"/>
  <c r="R15" i="7"/>
  <c r="R16" i="7"/>
  <c r="R17" i="7"/>
  <c r="R18" i="7"/>
  <c r="R19" i="7"/>
  <c r="R12" i="7"/>
  <c r="R9" i="7"/>
  <c r="R10" i="7"/>
  <c r="J9" i="7"/>
  <c r="K9" i="7"/>
  <c r="L9" i="7" s="1"/>
  <c r="M9" i="7" s="1"/>
  <c r="N9" i="7" s="1"/>
  <c r="O9" i="7" s="1"/>
  <c r="P9" i="7" s="1"/>
  <c r="Q9" i="7" s="1"/>
  <c r="R8" i="7"/>
  <c r="I19" i="7"/>
  <c r="K19" i="7" s="1"/>
  <c r="M19" i="7" s="1"/>
  <c r="O19" i="7" s="1"/>
  <c r="Q19" i="7" s="1"/>
  <c r="K18" i="7"/>
  <c r="M18" i="7" s="1"/>
  <c r="O18" i="7" s="1"/>
  <c r="K17" i="7"/>
  <c r="M17" i="7" s="1"/>
  <c r="O17" i="7" s="1"/>
  <c r="Q17" i="7" s="1"/>
  <c r="K16" i="7"/>
  <c r="M16" i="7" s="1"/>
  <c r="O16" i="7" s="1"/>
  <c r="Q16" i="7" s="1"/>
  <c r="K15" i="7"/>
  <c r="M15" i="7" s="1"/>
  <c r="O15" i="7" s="1"/>
  <c r="Q15" i="7" s="1"/>
  <c r="K14" i="7"/>
  <c r="M14" i="7" s="1"/>
  <c r="O14" i="7" s="1"/>
  <c r="Q14" i="7" s="1"/>
  <c r="K13" i="7"/>
  <c r="M13" i="7" s="1"/>
  <c r="O13" i="7" s="1"/>
  <c r="Q13" i="7" s="1"/>
  <c r="K12" i="7"/>
  <c r="M12" i="7" s="1"/>
  <c r="O12" i="7" s="1"/>
  <c r="Q12" i="7" s="1"/>
  <c r="K10" i="7"/>
  <c r="M10" i="7" s="1"/>
  <c r="O10" i="7" s="1"/>
  <c r="Q10" i="7" s="1"/>
  <c r="K8" i="7"/>
  <c r="M8" i="7" s="1"/>
  <c r="O8" i="7" s="1"/>
  <c r="Q8" i="7" s="1"/>
  <c r="E8" i="7"/>
  <c r="G8" i="7"/>
  <c r="L8" i="6"/>
  <c r="L9" i="6"/>
  <c r="L10" i="6"/>
  <c r="L11" i="6"/>
  <c r="D27" i="6"/>
  <c r="E27" i="6"/>
  <c r="F27" i="6"/>
  <c r="L27" i="6" l="1"/>
  <c r="Q18" i="7"/>
  <c r="I24" i="7"/>
  <c r="G24" i="7"/>
  <c r="E24" i="7"/>
  <c r="C24" i="7"/>
  <c r="H23" i="7"/>
  <c r="F23" i="7"/>
  <c r="D23" i="7"/>
  <c r="B23" i="7"/>
  <c r="I22" i="7"/>
  <c r="G22" i="7"/>
  <c r="E22" i="7"/>
  <c r="C22" i="7"/>
  <c r="S21" i="7"/>
  <c r="I20" i="7"/>
  <c r="G20" i="7"/>
  <c r="E20" i="7"/>
  <c r="C20" i="7"/>
  <c r="S19" i="7"/>
  <c r="G19" i="7"/>
  <c r="E19" i="7"/>
  <c r="C19" i="7"/>
  <c r="S18" i="7"/>
  <c r="I18" i="7"/>
  <c r="G18" i="7"/>
  <c r="E18" i="7"/>
  <c r="C18" i="7"/>
  <c r="S17" i="7"/>
  <c r="I17" i="7"/>
  <c r="G17" i="7"/>
  <c r="E17" i="7"/>
  <c r="C17" i="7"/>
  <c r="S16" i="7"/>
  <c r="I16" i="7"/>
  <c r="G16" i="7"/>
  <c r="E16" i="7"/>
  <c r="C16" i="7"/>
  <c r="S15" i="7"/>
  <c r="I15" i="7"/>
  <c r="G15" i="7"/>
  <c r="E15" i="7"/>
  <c r="C15" i="7"/>
  <c r="S14" i="7"/>
  <c r="I14" i="7"/>
  <c r="G14" i="7"/>
  <c r="E14" i="7"/>
  <c r="C14" i="7"/>
  <c r="S13" i="7"/>
  <c r="I13" i="7"/>
  <c r="G13" i="7"/>
  <c r="E13" i="7"/>
  <c r="C13" i="7"/>
  <c r="S12" i="7"/>
  <c r="I12" i="7"/>
  <c r="G12" i="7"/>
  <c r="E12" i="7"/>
  <c r="C12" i="7"/>
  <c r="S10" i="7"/>
  <c r="I10" i="7"/>
  <c r="G10" i="7"/>
  <c r="E10" i="7"/>
  <c r="C10" i="7"/>
  <c r="S9" i="7"/>
  <c r="I9" i="7"/>
  <c r="G9" i="7"/>
  <c r="E9" i="7"/>
  <c r="C9" i="7"/>
  <c r="I8" i="7"/>
  <c r="C8" i="7"/>
  <c r="S8" i="7" l="1"/>
  <c r="C23" i="7"/>
  <c r="I23" i="7"/>
  <c r="E23" i="7"/>
  <c r="G23" i="7"/>
</calcChain>
</file>

<file path=xl/sharedStrings.xml><?xml version="1.0" encoding="utf-8"?>
<sst xmlns="http://schemas.openxmlformats.org/spreadsheetml/2006/main" count="200" uniqueCount="124">
  <si>
    <t>Dorinis ugdymas</t>
  </si>
  <si>
    <t>Kalbos</t>
  </si>
  <si>
    <t>Lietuvių kalba ir literatūra</t>
  </si>
  <si>
    <t>Matematika</t>
  </si>
  <si>
    <t>Informacinės technologijos</t>
  </si>
  <si>
    <t>Gamtamokslinis ugdymas</t>
  </si>
  <si>
    <t>Biologija</t>
  </si>
  <si>
    <t>Fizika</t>
  </si>
  <si>
    <t>Chemija</t>
  </si>
  <si>
    <t>Dailė</t>
  </si>
  <si>
    <t>Muzika</t>
  </si>
  <si>
    <t>Šokis</t>
  </si>
  <si>
    <t>Fizinis ugdymas</t>
  </si>
  <si>
    <t>Žmogaus sauga</t>
  </si>
  <si>
    <t>Klasė</t>
  </si>
  <si>
    <t>1a</t>
  </si>
  <si>
    <t>1b</t>
  </si>
  <si>
    <t>Dorinis ugdymas (etika)</t>
  </si>
  <si>
    <t>Dorinis ugdymas (tikyba)</t>
  </si>
  <si>
    <t xml:space="preserve">Užsienio kalba (1-oji) </t>
  </si>
  <si>
    <t>Užsienio kalba (2-oji)</t>
  </si>
  <si>
    <t>Matematika ir informacinės technologijos</t>
  </si>
  <si>
    <t>Socialinis ugdymas</t>
  </si>
  <si>
    <t>Istorija</t>
  </si>
  <si>
    <t>Geografija</t>
  </si>
  <si>
    <t>Meninis ugdymas</t>
  </si>
  <si>
    <t>Technologijos</t>
  </si>
  <si>
    <t>Iš viso:</t>
  </si>
  <si>
    <t xml:space="preserve">Pasirenkamieji dalykai: </t>
  </si>
  <si>
    <t>Socialininė - pilietinė veikla</t>
  </si>
  <si>
    <t>Minimalus pamokų skaičius mokiniui per savaitę iš BUP</t>
  </si>
  <si>
    <t xml:space="preserve">Pamokų skaičius mokiniui </t>
  </si>
  <si>
    <t>2a</t>
  </si>
  <si>
    <t>Mokinių skaičius</t>
  </si>
  <si>
    <t>Programos pavadinimas</t>
  </si>
  <si>
    <t>1.</t>
  </si>
  <si>
    <t>2.</t>
  </si>
  <si>
    <t>3.</t>
  </si>
  <si>
    <t>4.</t>
  </si>
  <si>
    <t>5.</t>
  </si>
  <si>
    <t xml:space="preserve"> Nr.</t>
  </si>
  <si>
    <t>Tarifikuojamų valandų skaičius</t>
  </si>
  <si>
    <t>2b</t>
  </si>
  <si>
    <t>Valandos</t>
  </si>
  <si>
    <t xml:space="preserve">     1 grupė (anglų kalba)</t>
  </si>
  <si>
    <t xml:space="preserve">     2 grupė (anglų kalba)</t>
  </si>
  <si>
    <t>Pasaulio pažinimas</t>
  </si>
  <si>
    <t>Dailė ir technologijos</t>
  </si>
  <si>
    <t>Pamokų, skirtų mokinio ugdymosi poreikiams tenkinti, mokymosi pagalbai teikti skaičius</t>
  </si>
  <si>
    <t>Konsultacijos</t>
  </si>
  <si>
    <r>
      <t>Neformalusis vaikų švietimas</t>
    </r>
    <r>
      <rPr>
        <sz val="10"/>
        <color theme="1"/>
        <rFont val="Calibri"/>
        <family val="2"/>
        <charset val="186"/>
      </rPr>
      <t>*</t>
    </r>
  </si>
  <si>
    <t>Iš viso tarifikuota valandų su neformaliuoju vaikų švietimu</t>
  </si>
  <si>
    <t>5a</t>
  </si>
  <si>
    <t>5b</t>
  </si>
  <si>
    <t>6a</t>
  </si>
  <si>
    <t>6b</t>
  </si>
  <si>
    <t xml:space="preserve">     Dorinis ugdymas (etika)</t>
  </si>
  <si>
    <t xml:space="preserve">     Dorinis ugdymas (tikyba)</t>
  </si>
  <si>
    <t xml:space="preserve">     1 grupė (rusų kalba)</t>
  </si>
  <si>
    <t xml:space="preserve">     2 grupė (rusų kalba)</t>
  </si>
  <si>
    <t xml:space="preserve">     3 grupė (vokiečių kalba)</t>
  </si>
  <si>
    <t xml:space="preserve">     1 grupė</t>
  </si>
  <si>
    <t xml:space="preserve">     2 grupė</t>
  </si>
  <si>
    <t>Gamta ir žmogus</t>
  </si>
  <si>
    <t>Konsultacijos:</t>
  </si>
  <si>
    <t>Sav.</t>
  </si>
  <si>
    <t>Met.</t>
  </si>
  <si>
    <t>Sav.val.</t>
  </si>
  <si>
    <t>7a</t>
  </si>
  <si>
    <t>7b</t>
  </si>
  <si>
    <t>8a</t>
  </si>
  <si>
    <t>8b</t>
  </si>
  <si>
    <t>Rusų kalba</t>
  </si>
  <si>
    <t>Technologijos, fizinis ugdymas, žmogaus sauga</t>
  </si>
  <si>
    <t>3a</t>
  </si>
  <si>
    <t>3b</t>
  </si>
  <si>
    <t>4a</t>
  </si>
  <si>
    <t>4b</t>
  </si>
  <si>
    <t>1 grupė</t>
  </si>
  <si>
    <t>2 grupė</t>
  </si>
  <si>
    <t>Anglų kalba</t>
  </si>
  <si>
    <t>„Teksto suvokimas ir kalbinė raiška“</t>
  </si>
  <si>
    <t>„Teksto kūrimas ir suvokimas“</t>
  </si>
  <si>
    <t>„Regbio mokyklėlė“</t>
  </si>
  <si>
    <t>„Kuriame kartu“</t>
  </si>
  <si>
    <t>„Drąsūs, stiprūs, vikrūs“</t>
  </si>
  <si>
    <t>IT dirbtuvės</t>
  </si>
  <si>
    <t>„Mažieji gamtininkai“</t>
  </si>
  <si>
    <t>„Jaunieji Germantukai“</t>
  </si>
  <si>
    <t xml:space="preserve">„Knygų draugai“, </t>
  </si>
  <si>
    <t>„Floristikos menas“</t>
  </si>
  <si>
    <t>„Šokio mokyklėlė“</t>
  </si>
  <si>
    <t>„Jaunieji gamtininkai“</t>
  </si>
  <si>
    <t>„Darbštuolės“</t>
  </si>
  <si>
    <t>„ART-elė“</t>
  </si>
  <si>
    <t>„Jaunieji žurnalistai“</t>
  </si>
  <si>
    <t>„Etnoratas“</t>
  </si>
  <si>
    <t>„Forma“</t>
  </si>
  <si>
    <t>„Judrieji žaidimai“</t>
  </si>
  <si>
    <t>Robotikos būrelis</t>
  </si>
  <si>
    <t>Mokinių klubas</t>
  </si>
  <si>
    <t>„Bios“</t>
  </si>
  <si>
    <t>Teatro studija „Vaikystė“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</si>
  <si>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</si>
  <si>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</si>
  <si>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</si>
  <si>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</si>
  <si>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</si>
  <si>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</si>
  <si>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</si>
  <si>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</si>
  <si>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</si>
  <si>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</si>
  <si>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</si>
  <si>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</si>
  <si>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</si>
  <si>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</si>
  <si>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</si>
  <si>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2. 5 - 8 klasių ugdymo plano lentelė</t>
  </si>
  <si>
    <t>Telšių „Germanto“ progimnazijos</t>
  </si>
  <si>
    <t>2019 - 2020 mokslo metų ugdymo plano</t>
  </si>
  <si>
    <t>1 priedas</t>
  </si>
  <si>
    <t>1. 1-4 klasių ugdymo plano lentelė</t>
  </si>
  <si>
    <t>3. Neformalusis vaikų švietimas ir jam skiriamų valandų skaičius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</si>
</sst>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Calibri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sz val="8"/>
      <name val="Arial"/>
      <family val="2"/>
      <charset val="186"/>
    </font>
    <font>
      <b/>
      <sz val="10"/>
      <name val="Calibri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color theme="4"/>
      <name val="Times New Roman"/>
      <family val="1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" fillId="6" borderId="1" xfId="0" applyFont="1" applyFill="1" applyBorder="1" applyAlignment="1">
      <alignment wrapText="1"/>
    </xf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8" borderId="0" xfId="0" applyFill="1"/>
    <xf numFmtId="0" fontId="4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6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3" xfId="0" applyFont="1" applyBorder="1"/>
    <xf numFmtId="0" fontId="5" fillId="0" borderId="19" xfId="0" applyFont="1" applyBorder="1"/>
    <xf numFmtId="0" fontId="3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13" fillId="0" borderId="19" xfId="0" applyFont="1" applyBorder="1"/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6" borderId="3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8" borderId="19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center"/>
    </xf>
    <xf numFmtId="0" fontId="4" fillId="6" borderId="19" xfId="0" applyFont="1" applyFill="1" applyBorder="1" applyAlignment="1">
      <alignment wrapText="1"/>
    </xf>
    <xf numFmtId="0" fontId="10" fillId="6" borderId="19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5" fillId="0" borderId="29" xfId="0" applyFont="1" applyBorder="1" applyAlignment="1">
      <alignment horizontal="left"/>
    </xf>
    <xf numFmtId="0" fontId="14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4" fillId="6" borderId="3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2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0" xfId="0"/>
    <xf numFmtId="0" fontId="15" fillId="0" borderId="0" xfId="0" applyFont="1" applyAlignment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6" xfId="0" applyBorder="1"/>
    <xf numFmtId="0" fontId="0" fillId="0" borderId="6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120" zoomScaleNormal="120" workbookViewId="0">
      <selection activeCell="A2" sqref="A2:D2"/>
    </sheetView>
  </sheetViews>
  <sheetFormatPr defaultRowHeight="15" x14ac:dyDescent="0.25"/>
  <cols>
    <col min="1" max="1" width="22.85546875" customWidth="1"/>
    <col min="2" max="2" width="5.7109375" bestFit="1" customWidth="1"/>
    <col min="3" max="17" width="4.42578125" customWidth="1"/>
    <col min="18" max="18" width="8.7109375" customWidth="1"/>
    <col min="19" max="19" width="6.28515625" customWidth="1"/>
  </cols>
  <sheetData>
    <row r="1" spans="1:20" x14ac:dyDescent="0.25">
      <c r="L1" s="158" t="s">
        <v>119</v>
      </c>
      <c r="M1" s="158"/>
      <c r="N1" s="158"/>
      <c r="O1" s="158"/>
      <c r="P1" s="158"/>
      <c r="Q1" s="158"/>
      <c r="R1" s="158"/>
      <c r="S1" s="158"/>
    </row>
    <row r="2" spans="1:20" x14ac:dyDescent="0.25">
      <c r="A2" s="159" t="s">
        <v>122</v>
      </c>
      <c r="B2" s="116"/>
      <c r="C2" s="116"/>
      <c r="D2" s="116"/>
      <c r="E2" s="93"/>
      <c r="F2" s="93"/>
      <c r="G2" s="93"/>
      <c r="H2" s="93"/>
      <c r="I2" s="93"/>
      <c r="J2" s="34"/>
      <c r="K2" s="34"/>
      <c r="L2" s="161" t="s">
        <v>120</v>
      </c>
      <c r="M2" s="162"/>
      <c r="N2" s="162"/>
      <c r="O2" s="162"/>
      <c r="P2" s="162"/>
      <c r="Q2" s="162"/>
      <c r="R2" s="162"/>
      <c r="S2" s="162"/>
    </row>
    <row r="3" spans="1:20" ht="15.75" thickBot="1" x14ac:dyDescent="0.3">
      <c r="A3" s="94"/>
      <c r="B3" s="94"/>
      <c r="C3" s="94"/>
      <c r="D3" s="94"/>
      <c r="E3" s="94"/>
      <c r="F3" s="94"/>
      <c r="G3" s="94"/>
      <c r="H3" s="94"/>
      <c r="I3" s="94"/>
      <c r="J3" s="35"/>
      <c r="K3" s="35"/>
      <c r="L3" s="160" t="s">
        <v>121</v>
      </c>
      <c r="M3" s="160"/>
      <c r="N3" s="160"/>
      <c r="O3" s="160"/>
      <c r="P3" s="160"/>
      <c r="Q3" s="160"/>
      <c r="R3" s="160"/>
      <c r="S3" s="160"/>
    </row>
    <row r="4" spans="1:20" x14ac:dyDescent="0.25">
      <c r="A4" s="10" t="s">
        <v>14</v>
      </c>
      <c r="B4" s="113" t="s">
        <v>15</v>
      </c>
      <c r="C4" s="114"/>
      <c r="D4" s="113" t="s">
        <v>16</v>
      </c>
      <c r="E4" s="114"/>
      <c r="F4" s="113" t="s">
        <v>32</v>
      </c>
      <c r="G4" s="114"/>
      <c r="H4" s="113" t="s">
        <v>42</v>
      </c>
      <c r="I4" s="114"/>
      <c r="J4" s="113" t="s">
        <v>74</v>
      </c>
      <c r="K4" s="114"/>
      <c r="L4" s="113" t="s">
        <v>75</v>
      </c>
      <c r="M4" s="114"/>
      <c r="N4" s="113" t="s">
        <v>76</v>
      </c>
      <c r="O4" s="114"/>
      <c r="P4" s="113" t="s">
        <v>77</v>
      </c>
      <c r="Q4" s="114"/>
      <c r="R4" s="106" t="s">
        <v>27</v>
      </c>
      <c r="S4" s="107"/>
    </row>
    <row r="5" spans="1:20" x14ac:dyDescent="0.25">
      <c r="A5" s="10" t="s">
        <v>33</v>
      </c>
      <c r="B5" s="110">
        <v>25</v>
      </c>
      <c r="C5" s="111"/>
      <c r="D5" s="110">
        <v>25</v>
      </c>
      <c r="E5" s="111"/>
      <c r="F5" s="110">
        <v>25</v>
      </c>
      <c r="G5" s="111"/>
      <c r="H5" s="110">
        <v>26</v>
      </c>
      <c r="I5" s="111"/>
      <c r="J5" s="112">
        <v>26</v>
      </c>
      <c r="K5" s="111"/>
      <c r="L5" s="112">
        <v>26</v>
      </c>
      <c r="M5" s="111"/>
      <c r="N5" s="112">
        <v>26</v>
      </c>
      <c r="O5" s="111"/>
      <c r="P5" s="115">
        <v>25</v>
      </c>
      <c r="Q5" s="111"/>
      <c r="R5" s="108"/>
      <c r="S5" s="109"/>
    </row>
    <row r="6" spans="1:20" x14ac:dyDescent="0.25">
      <c r="A6" s="11" t="s">
        <v>43</v>
      </c>
      <c r="B6" s="12" t="s">
        <v>65</v>
      </c>
      <c r="C6" s="12" t="s">
        <v>66</v>
      </c>
      <c r="D6" s="12" t="s">
        <v>65</v>
      </c>
      <c r="E6" s="12" t="s">
        <v>66</v>
      </c>
      <c r="F6" s="12" t="s">
        <v>65</v>
      </c>
      <c r="G6" s="12" t="s">
        <v>66</v>
      </c>
      <c r="H6" s="12" t="s">
        <v>65</v>
      </c>
      <c r="I6" s="12" t="s">
        <v>66</v>
      </c>
      <c r="J6" s="12" t="s">
        <v>65</v>
      </c>
      <c r="K6" s="12" t="s">
        <v>66</v>
      </c>
      <c r="L6" s="12" t="s">
        <v>65</v>
      </c>
      <c r="M6" s="12" t="s">
        <v>66</v>
      </c>
      <c r="N6" s="12" t="s">
        <v>65</v>
      </c>
      <c r="O6" s="12" t="s">
        <v>66</v>
      </c>
      <c r="P6" s="12" t="s">
        <v>65</v>
      </c>
      <c r="Q6" s="12" t="s">
        <v>66</v>
      </c>
      <c r="R6" s="12" t="s">
        <v>65</v>
      </c>
      <c r="S6" s="12" t="s">
        <v>66</v>
      </c>
    </row>
    <row r="7" spans="1:20" x14ac:dyDescent="0.25">
      <c r="A7" s="96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1:20" x14ac:dyDescent="0.25">
      <c r="A8" s="13" t="s">
        <v>18</v>
      </c>
      <c r="B8" s="5">
        <v>1</v>
      </c>
      <c r="C8" s="14">
        <f>35*B8</f>
        <v>35</v>
      </c>
      <c r="D8" s="5">
        <v>1</v>
      </c>
      <c r="E8" s="14">
        <f>35*D8</f>
        <v>35</v>
      </c>
      <c r="F8" s="5">
        <v>1</v>
      </c>
      <c r="G8" s="14">
        <f>35*F8</f>
        <v>35</v>
      </c>
      <c r="H8" s="5">
        <v>1</v>
      </c>
      <c r="I8" s="14">
        <f>35*H8</f>
        <v>35</v>
      </c>
      <c r="J8" s="5">
        <v>1</v>
      </c>
      <c r="K8" s="14">
        <f t="shared" ref="K8:Q8" si="0">35*J8</f>
        <v>35</v>
      </c>
      <c r="L8" s="5">
        <v>1</v>
      </c>
      <c r="M8" s="14">
        <f t="shared" si="0"/>
        <v>35</v>
      </c>
      <c r="N8" s="5">
        <v>1</v>
      </c>
      <c r="O8" s="14">
        <f t="shared" si="0"/>
        <v>35</v>
      </c>
      <c r="P8" s="5">
        <v>1</v>
      </c>
      <c r="Q8" s="14">
        <f t="shared" si="0"/>
        <v>35</v>
      </c>
      <c r="R8" s="15">
        <f>SUM(B8,D8,F8,H8,J8,L8,N8,P8,)</f>
        <v>8</v>
      </c>
      <c r="S8" s="15">
        <f>35*R8</f>
        <v>280</v>
      </c>
    </row>
    <row r="9" spans="1:20" x14ac:dyDescent="0.25">
      <c r="A9" s="13" t="s">
        <v>17</v>
      </c>
      <c r="B9" s="5">
        <v>0</v>
      </c>
      <c r="C9" s="14">
        <f t="shared" ref="C9:I9" si="1">37*B9</f>
        <v>0</v>
      </c>
      <c r="D9" s="5">
        <v>0</v>
      </c>
      <c r="E9" s="14">
        <f t="shared" si="1"/>
        <v>0</v>
      </c>
      <c r="F9" s="5">
        <v>0</v>
      </c>
      <c r="G9" s="14">
        <f t="shared" si="1"/>
        <v>0</v>
      </c>
      <c r="H9" s="5">
        <v>0</v>
      </c>
      <c r="I9" s="14">
        <f t="shared" si="1"/>
        <v>0</v>
      </c>
      <c r="J9" s="14">
        <f t="shared" ref="J9" si="2">37*I9</f>
        <v>0</v>
      </c>
      <c r="K9" s="14">
        <f t="shared" ref="K9" si="3">37*J9</f>
        <v>0</v>
      </c>
      <c r="L9" s="14">
        <f t="shared" ref="L9" si="4">37*K9</f>
        <v>0</v>
      </c>
      <c r="M9" s="14">
        <f t="shared" ref="M9" si="5">37*L9</f>
        <v>0</v>
      </c>
      <c r="N9" s="14">
        <f t="shared" ref="N9" si="6">37*M9</f>
        <v>0</v>
      </c>
      <c r="O9" s="14">
        <f t="shared" ref="O9" si="7">37*N9</f>
        <v>0</v>
      </c>
      <c r="P9" s="14">
        <f t="shared" ref="P9" si="8">37*O9</f>
        <v>0</v>
      </c>
      <c r="Q9" s="14">
        <f t="shared" ref="Q9" si="9">37*P9</f>
        <v>0</v>
      </c>
      <c r="R9" s="15">
        <f t="shared" ref="R9:R10" si="10">SUM(B9,D9,F9,H9,J9,L9,N9,P9,)</f>
        <v>0</v>
      </c>
      <c r="S9" s="15">
        <f>35*R9</f>
        <v>0</v>
      </c>
    </row>
    <row r="10" spans="1:20" x14ac:dyDescent="0.25">
      <c r="A10" s="16" t="s">
        <v>2</v>
      </c>
      <c r="B10" s="5">
        <v>8</v>
      </c>
      <c r="C10" s="14">
        <f>35*B10</f>
        <v>280</v>
      </c>
      <c r="D10" s="5">
        <v>8</v>
      </c>
      <c r="E10" s="14">
        <f>35*D10</f>
        <v>280</v>
      </c>
      <c r="F10" s="5">
        <v>7</v>
      </c>
      <c r="G10" s="14">
        <f>35*F10</f>
        <v>245</v>
      </c>
      <c r="H10" s="5">
        <v>7</v>
      </c>
      <c r="I10" s="14">
        <f>35*H10</f>
        <v>245</v>
      </c>
      <c r="J10" s="5">
        <v>7</v>
      </c>
      <c r="K10" s="14">
        <f t="shared" ref="K10:Q10" si="11">35*J10</f>
        <v>245</v>
      </c>
      <c r="L10" s="5">
        <v>7</v>
      </c>
      <c r="M10" s="14">
        <f t="shared" si="11"/>
        <v>245</v>
      </c>
      <c r="N10" s="5">
        <v>7</v>
      </c>
      <c r="O10" s="14">
        <f t="shared" si="11"/>
        <v>245</v>
      </c>
      <c r="P10" s="5">
        <v>7</v>
      </c>
      <c r="Q10" s="14">
        <f t="shared" si="11"/>
        <v>245</v>
      </c>
      <c r="R10" s="15">
        <f t="shared" si="10"/>
        <v>58</v>
      </c>
      <c r="S10" s="15">
        <f>35*R10</f>
        <v>2030</v>
      </c>
    </row>
    <row r="11" spans="1:20" x14ac:dyDescent="0.25">
      <c r="A11" s="16" t="s">
        <v>19</v>
      </c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1"/>
    </row>
    <row r="12" spans="1:20" x14ac:dyDescent="0.25">
      <c r="A12" s="13" t="s">
        <v>44</v>
      </c>
      <c r="B12" s="5">
        <v>0</v>
      </c>
      <c r="C12" s="14">
        <f t="shared" ref="C12:C20" si="12">35*B12</f>
        <v>0</v>
      </c>
      <c r="D12" s="5">
        <v>0</v>
      </c>
      <c r="E12" s="14">
        <f t="shared" ref="E12:E20" si="13">35*D12</f>
        <v>0</v>
      </c>
      <c r="F12" s="5">
        <v>2</v>
      </c>
      <c r="G12" s="14">
        <f t="shared" ref="G12:G20" si="14">35*F12</f>
        <v>70</v>
      </c>
      <c r="H12" s="5">
        <v>2</v>
      </c>
      <c r="I12" s="14">
        <f t="shared" ref="I12:I20" si="15">35*H12</f>
        <v>70</v>
      </c>
      <c r="J12" s="5">
        <v>2</v>
      </c>
      <c r="K12" s="14">
        <f t="shared" ref="K12:K20" si="16">35*J12</f>
        <v>70</v>
      </c>
      <c r="L12" s="5">
        <v>2</v>
      </c>
      <c r="M12" s="14">
        <f t="shared" ref="M12:M20" si="17">35*L12</f>
        <v>70</v>
      </c>
      <c r="N12" s="5">
        <v>2</v>
      </c>
      <c r="O12" s="14">
        <f t="shared" ref="O12:O20" si="18">35*N12</f>
        <v>70</v>
      </c>
      <c r="P12" s="5">
        <v>2</v>
      </c>
      <c r="Q12" s="14">
        <f t="shared" ref="Q12:Q20" si="19">35*P12</f>
        <v>70</v>
      </c>
      <c r="R12" s="15">
        <f>SUM(B12,D12,F12,H12,J12,L12,N12,P12,)</f>
        <v>12</v>
      </c>
      <c r="S12" s="15">
        <f t="shared" ref="S12:S19" si="20">35*R12</f>
        <v>420</v>
      </c>
    </row>
    <row r="13" spans="1:20" x14ac:dyDescent="0.25">
      <c r="A13" s="13" t="s">
        <v>45</v>
      </c>
      <c r="B13" s="5">
        <v>0</v>
      </c>
      <c r="C13" s="14">
        <f t="shared" si="12"/>
        <v>0</v>
      </c>
      <c r="D13" s="5">
        <v>0</v>
      </c>
      <c r="E13" s="14">
        <f t="shared" si="13"/>
        <v>0</v>
      </c>
      <c r="F13" s="5">
        <v>2</v>
      </c>
      <c r="G13" s="14">
        <f t="shared" si="14"/>
        <v>70</v>
      </c>
      <c r="H13" s="5">
        <v>2</v>
      </c>
      <c r="I13" s="14">
        <f t="shared" si="15"/>
        <v>70</v>
      </c>
      <c r="J13" s="5">
        <v>2</v>
      </c>
      <c r="K13" s="14">
        <f t="shared" si="16"/>
        <v>70</v>
      </c>
      <c r="L13" s="5">
        <v>2</v>
      </c>
      <c r="M13" s="14">
        <f t="shared" si="17"/>
        <v>70</v>
      </c>
      <c r="N13" s="5">
        <v>2</v>
      </c>
      <c r="O13" s="14">
        <f t="shared" si="18"/>
        <v>70</v>
      </c>
      <c r="P13" s="5">
        <v>2</v>
      </c>
      <c r="Q13" s="14">
        <f t="shared" si="19"/>
        <v>70</v>
      </c>
      <c r="R13" s="15">
        <f t="shared" ref="R13:R19" si="21">SUM(B13,D13,F13,H13,J13,L13,N13,P13,)</f>
        <v>12</v>
      </c>
      <c r="S13" s="15">
        <f t="shared" si="20"/>
        <v>420</v>
      </c>
    </row>
    <row r="14" spans="1:20" x14ac:dyDescent="0.25">
      <c r="A14" s="17" t="s">
        <v>3</v>
      </c>
      <c r="B14" s="5">
        <v>4</v>
      </c>
      <c r="C14" s="14">
        <f t="shared" si="12"/>
        <v>140</v>
      </c>
      <c r="D14" s="5">
        <v>4</v>
      </c>
      <c r="E14" s="14">
        <f t="shared" si="13"/>
        <v>140</v>
      </c>
      <c r="F14" s="5">
        <v>5</v>
      </c>
      <c r="G14" s="14">
        <f t="shared" si="14"/>
        <v>175</v>
      </c>
      <c r="H14" s="5">
        <v>5</v>
      </c>
      <c r="I14" s="14">
        <f t="shared" si="15"/>
        <v>175</v>
      </c>
      <c r="J14" s="5">
        <v>5</v>
      </c>
      <c r="K14" s="14">
        <f t="shared" si="16"/>
        <v>175</v>
      </c>
      <c r="L14" s="5">
        <v>5</v>
      </c>
      <c r="M14" s="14">
        <f t="shared" si="17"/>
        <v>175</v>
      </c>
      <c r="N14" s="5">
        <v>4</v>
      </c>
      <c r="O14" s="14">
        <f t="shared" si="18"/>
        <v>140</v>
      </c>
      <c r="P14" s="5">
        <v>4</v>
      </c>
      <c r="Q14" s="14">
        <f t="shared" si="19"/>
        <v>140</v>
      </c>
      <c r="R14" s="15">
        <f t="shared" si="21"/>
        <v>36</v>
      </c>
      <c r="S14" s="15">
        <f t="shared" si="20"/>
        <v>1260</v>
      </c>
    </row>
    <row r="15" spans="1:20" x14ac:dyDescent="0.25">
      <c r="A15" s="18" t="s">
        <v>46</v>
      </c>
      <c r="B15" s="5">
        <v>2</v>
      </c>
      <c r="C15" s="14">
        <f t="shared" si="12"/>
        <v>70</v>
      </c>
      <c r="D15" s="5">
        <v>2</v>
      </c>
      <c r="E15" s="14">
        <f t="shared" si="13"/>
        <v>70</v>
      </c>
      <c r="F15" s="5">
        <v>2</v>
      </c>
      <c r="G15" s="14">
        <f t="shared" si="14"/>
        <v>70</v>
      </c>
      <c r="H15" s="5">
        <v>2</v>
      </c>
      <c r="I15" s="14">
        <f t="shared" si="15"/>
        <v>70</v>
      </c>
      <c r="J15" s="5">
        <v>2</v>
      </c>
      <c r="K15" s="14">
        <f t="shared" si="16"/>
        <v>70</v>
      </c>
      <c r="L15" s="5">
        <v>2</v>
      </c>
      <c r="M15" s="14">
        <f t="shared" si="17"/>
        <v>70</v>
      </c>
      <c r="N15" s="5">
        <v>2</v>
      </c>
      <c r="O15" s="14">
        <f t="shared" si="18"/>
        <v>70</v>
      </c>
      <c r="P15" s="5">
        <v>2</v>
      </c>
      <c r="Q15" s="14">
        <f t="shared" si="19"/>
        <v>70</v>
      </c>
      <c r="R15" s="15">
        <f t="shared" si="21"/>
        <v>16</v>
      </c>
      <c r="S15" s="15">
        <f t="shared" si="20"/>
        <v>560</v>
      </c>
      <c r="T15" s="19"/>
    </row>
    <row r="16" spans="1:20" x14ac:dyDescent="0.25">
      <c r="A16" s="16" t="s">
        <v>47</v>
      </c>
      <c r="B16" s="5">
        <v>2</v>
      </c>
      <c r="C16" s="14">
        <f t="shared" si="12"/>
        <v>70</v>
      </c>
      <c r="D16" s="5">
        <v>2</v>
      </c>
      <c r="E16" s="14">
        <f t="shared" si="13"/>
        <v>70</v>
      </c>
      <c r="F16" s="5">
        <v>2</v>
      </c>
      <c r="G16" s="14">
        <f t="shared" si="14"/>
        <v>70</v>
      </c>
      <c r="H16" s="5">
        <v>2</v>
      </c>
      <c r="I16" s="14">
        <f>35*H16</f>
        <v>70</v>
      </c>
      <c r="J16" s="5">
        <v>2</v>
      </c>
      <c r="K16" s="14">
        <f t="shared" si="16"/>
        <v>70</v>
      </c>
      <c r="L16" s="5">
        <v>2</v>
      </c>
      <c r="M16" s="14">
        <f t="shared" si="17"/>
        <v>70</v>
      </c>
      <c r="N16" s="5">
        <v>2</v>
      </c>
      <c r="O16" s="14">
        <f t="shared" si="18"/>
        <v>70</v>
      </c>
      <c r="P16" s="5">
        <v>2</v>
      </c>
      <c r="Q16" s="14">
        <f t="shared" si="19"/>
        <v>70</v>
      </c>
      <c r="R16" s="15">
        <f t="shared" si="21"/>
        <v>16</v>
      </c>
      <c r="S16" s="15">
        <f t="shared" si="20"/>
        <v>560</v>
      </c>
    </row>
    <row r="17" spans="1:19" x14ac:dyDescent="0.25">
      <c r="A17" s="16" t="s">
        <v>10</v>
      </c>
      <c r="B17" s="5">
        <v>2</v>
      </c>
      <c r="C17" s="14">
        <f t="shared" si="12"/>
        <v>70</v>
      </c>
      <c r="D17" s="5">
        <v>2</v>
      </c>
      <c r="E17" s="14">
        <f t="shared" si="13"/>
        <v>70</v>
      </c>
      <c r="F17" s="5">
        <v>2</v>
      </c>
      <c r="G17" s="14">
        <f t="shared" si="14"/>
        <v>70</v>
      </c>
      <c r="H17" s="5">
        <v>2</v>
      </c>
      <c r="I17" s="14">
        <f t="shared" si="15"/>
        <v>70</v>
      </c>
      <c r="J17" s="5">
        <v>2</v>
      </c>
      <c r="K17" s="14">
        <f t="shared" si="16"/>
        <v>70</v>
      </c>
      <c r="L17" s="5">
        <v>2</v>
      </c>
      <c r="M17" s="14">
        <f t="shared" si="17"/>
        <v>70</v>
      </c>
      <c r="N17" s="5">
        <v>2</v>
      </c>
      <c r="O17" s="14">
        <f t="shared" si="18"/>
        <v>70</v>
      </c>
      <c r="P17" s="5">
        <v>2</v>
      </c>
      <c r="Q17" s="14">
        <f t="shared" si="19"/>
        <v>70</v>
      </c>
      <c r="R17" s="15">
        <f t="shared" si="21"/>
        <v>16</v>
      </c>
      <c r="S17" s="15">
        <f t="shared" si="20"/>
        <v>560</v>
      </c>
    </row>
    <row r="18" spans="1:19" x14ac:dyDescent="0.25">
      <c r="A18" s="18" t="s">
        <v>12</v>
      </c>
      <c r="B18" s="5">
        <v>2</v>
      </c>
      <c r="C18" s="14">
        <f t="shared" si="12"/>
        <v>70</v>
      </c>
      <c r="D18" s="5">
        <v>2</v>
      </c>
      <c r="E18" s="14">
        <f t="shared" si="13"/>
        <v>70</v>
      </c>
      <c r="F18" s="5">
        <v>2</v>
      </c>
      <c r="G18" s="14">
        <f t="shared" si="14"/>
        <v>70</v>
      </c>
      <c r="H18" s="5">
        <v>2</v>
      </c>
      <c r="I18" s="14">
        <f t="shared" si="15"/>
        <v>70</v>
      </c>
      <c r="J18" s="5">
        <v>2</v>
      </c>
      <c r="K18" s="14">
        <f t="shared" si="16"/>
        <v>70</v>
      </c>
      <c r="L18" s="5">
        <v>2</v>
      </c>
      <c r="M18" s="14">
        <f t="shared" si="17"/>
        <v>70</v>
      </c>
      <c r="N18" s="5">
        <v>2</v>
      </c>
      <c r="O18" s="14">
        <f t="shared" si="18"/>
        <v>70</v>
      </c>
      <c r="P18" s="5">
        <v>2</v>
      </c>
      <c r="Q18" s="14">
        <f t="shared" si="19"/>
        <v>70</v>
      </c>
      <c r="R18" s="15">
        <f t="shared" si="21"/>
        <v>16</v>
      </c>
      <c r="S18" s="15">
        <f t="shared" si="20"/>
        <v>560</v>
      </c>
    </row>
    <row r="19" spans="1:19" x14ac:dyDescent="0.25">
      <c r="A19" s="17" t="s">
        <v>11</v>
      </c>
      <c r="B19" s="5">
        <v>1</v>
      </c>
      <c r="C19" s="14">
        <f t="shared" si="12"/>
        <v>35</v>
      </c>
      <c r="D19" s="5">
        <v>1</v>
      </c>
      <c r="E19" s="14">
        <f t="shared" si="13"/>
        <v>35</v>
      </c>
      <c r="F19" s="5">
        <v>1</v>
      </c>
      <c r="G19" s="14">
        <f t="shared" si="14"/>
        <v>35</v>
      </c>
      <c r="H19" s="5">
        <v>1</v>
      </c>
      <c r="I19" s="14">
        <f t="shared" si="15"/>
        <v>35</v>
      </c>
      <c r="J19" s="5">
        <v>1</v>
      </c>
      <c r="K19" s="14">
        <f t="shared" si="16"/>
        <v>35</v>
      </c>
      <c r="L19" s="5">
        <v>1</v>
      </c>
      <c r="M19" s="14">
        <f t="shared" si="17"/>
        <v>35</v>
      </c>
      <c r="N19" s="5">
        <v>1</v>
      </c>
      <c r="O19" s="14">
        <f t="shared" si="18"/>
        <v>35</v>
      </c>
      <c r="P19" s="5">
        <v>1</v>
      </c>
      <c r="Q19" s="14">
        <f t="shared" si="19"/>
        <v>35</v>
      </c>
      <c r="R19" s="15">
        <f t="shared" si="21"/>
        <v>8</v>
      </c>
      <c r="S19" s="15">
        <f t="shared" si="20"/>
        <v>280</v>
      </c>
    </row>
    <row r="20" spans="1:19" ht="38.25" x14ac:dyDescent="0.25">
      <c r="A20" s="20" t="s">
        <v>30</v>
      </c>
      <c r="B20" s="21">
        <v>22</v>
      </c>
      <c r="C20" s="22">
        <f t="shared" si="12"/>
        <v>770</v>
      </c>
      <c r="D20" s="21">
        <v>22</v>
      </c>
      <c r="E20" s="22">
        <f t="shared" si="13"/>
        <v>770</v>
      </c>
      <c r="F20" s="21">
        <v>24</v>
      </c>
      <c r="G20" s="22">
        <f t="shared" si="14"/>
        <v>840</v>
      </c>
      <c r="H20" s="21">
        <v>24</v>
      </c>
      <c r="I20" s="22">
        <f t="shared" si="15"/>
        <v>840</v>
      </c>
      <c r="J20" s="21">
        <v>24</v>
      </c>
      <c r="K20" s="22">
        <f t="shared" si="16"/>
        <v>840</v>
      </c>
      <c r="L20" s="21">
        <v>24</v>
      </c>
      <c r="M20" s="22">
        <f t="shared" si="17"/>
        <v>840</v>
      </c>
      <c r="N20" s="21">
        <v>23</v>
      </c>
      <c r="O20" s="22">
        <f t="shared" si="18"/>
        <v>805</v>
      </c>
      <c r="P20" s="21">
        <v>23</v>
      </c>
      <c r="Q20" s="22">
        <f t="shared" si="19"/>
        <v>805</v>
      </c>
      <c r="R20" s="15">
        <f>SUM(B20,D20,F20,H20,J20,L20,N20,P20,)</f>
        <v>186</v>
      </c>
      <c r="S20" s="15">
        <f>35*R20</f>
        <v>6510</v>
      </c>
    </row>
    <row r="21" spans="1:19" ht="24" customHeight="1" x14ac:dyDescent="0.25">
      <c r="A21" s="102" t="s">
        <v>48</v>
      </c>
      <c r="B21" s="103"/>
      <c r="C21" s="103"/>
      <c r="D21" s="103"/>
      <c r="E21" s="103"/>
      <c r="F21" s="103"/>
      <c r="G21" s="103"/>
      <c r="H21" s="103"/>
      <c r="I21" s="103"/>
      <c r="J21" s="33"/>
      <c r="K21" s="33"/>
      <c r="L21" s="33"/>
      <c r="M21" s="33"/>
      <c r="N21" s="33"/>
      <c r="O21" s="33"/>
      <c r="P21" s="33"/>
      <c r="Q21" s="33"/>
      <c r="R21" s="23">
        <v>2</v>
      </c>
      <c r="S21" s="24">
        <f>R21*35</f>
        <v>70</v>
      </c>
    </row>
    <row r="22" spans="1:19" x14ac:dyDescent="0.25">
      <c r="A22" s="31" t="s">
        <v>49</v>
      </c>
      <c r="B22" s="5"/>
      <c r="C22" s="14">
        <f t="shared" ref="C22:I22" si="22">35*B22</f>
        <v>0</v>
      </c>
      <c r="D22" s="5"/>
      <c r="E22" s="14">
        <f t="shared" si="22"/>
        <v>0</v>
      </c>
      <c r="F22" s="5">
        <v>0</v>
      </c>
      <c r="G22" s="14">
        <f t="shared" si="22"/>
        <v>0</v>
      </c>
      <c r="H22" s="5">
        <v>0</v>
      </c>
      <c r="I22" s="14">
        <f t="shared" si="22"/>
        <v>0</v>
      </c>
      <c r="J22" s="5">
        <f t="shared" ref="J22" si="23">35*I22</f>
        <v>0</v>
      </c>
      <c r="K22" s="14">
        <f t="shared" ref="K22" si="24">35*J22</f>
        <v>0</v>
      </c>
      <c r="L22" s="5">
        <f t="shared" ref="L22" si="25">35*K22</f>
        <v>0</v>
      </c>
      <c r="M22" s="14">
        <f t="shared" ref="M22" si="26">35*L22</f>
        <v>0</v>
      </c>
      <c r="N22" s="5">
        <v>1</v>
      </c>
      <c r="O22" s="14">
        <f t="shared" ref="O22" si="27">35*N22</f>
        <v>35</v>
      </c>
      <c r="P22" s="5">
        <v>1</v>
      </c>
      <c r="Q22" s="14">
        <f t="shared" ref="Q22" si="28">35*P22</f>
        <v>35</v>
      </c>
      <c r="R22" s="14">
        <v>2</v>
      </c>
      <c r="S22" s="14">
        <f t="shared" ref="S22" si="29">35*R22</f>
        <v>70</v>
      </c>
    </row>
    <row r="23" spans="1:19" x14ac:dyDescent="0.25">
      <c r="A23" s="9" t="s">
        <v>31</v>
      </c>
      <c r="B23" s="7">
        <f>SUM(B8,B10,B12,B14,B15,B16,B17,B18,B19)</f>
        <v>22</v>
      </c>
      <c r="C23" s="14">
        <f>SUM(C8,C10,C12,C13,C14,C15,C16,C17,C18,C19)</f>
        <v>770</v>
      </c>
      <c r="D23" s="7">
        <f t="shared" ref="D23:I23" si="30">SUM(D8,D10,D12,D14,D15,D16,D17,D18,D19)</f>
        <v>22</v>
      </c>
      <c r="E23" s="14">
        <f t="shared" si="30"/>
        <v>770</v>
      </c>
      <c r="F23" s="7">
        <f t="shared" si="30"/>
        <v>24</v>
      </c>
      <c r="G23" s="14">
        <f t="shared" si="30"/>
        <v>840</v>
      </c>
      <c r="H23" s="7">
        <f t="shared" si="30"/>
        <v>24</v>
      </c>
      <c r="I23" s="14">
        <f t="shared" si="30"/>
        <v>840</v>
      </c>
      <c r="J23" s="14">
        <f t="shared" ref="J23:S23" si="31">SUM(J8,J10,J12,J14,J15,J16,J17,J18,J19)</f>
        <v>24</v>
      </c>
      <c r="K23" s="14">
        <f t="shared" si="31"/>
        <v>840</v>
      </c>
      <c r="L23" s="14">
        <f t="shared" si="31"/>
        <v>24</v>
      </c>
      <c r="M23" s="14">
        <f t="shared" si="31"/>
        <v>840</v>
      </c>
      <c r="N23" s="14">
        <f t="shared" si="31"/>
        <v>23</v>
      </c>
      <c r="O23" s="14">
        <f t="shared" si="31"/>
        <v>805</v>
      </c>
      <c r="P23" s="14">
        <f t="shared" si="31"/>
        <v>23</v>
      </c>
      <c r="Q23" s="14">
        <f t="shared" si="31"/>
        <v>805</v>
      </c>
      <c r="R23" s="14">
        <f t="shared" si="31"/>
        <v>186</v>
      </c>
      <c r="S23" s="14">
        <f t="shared" si="31"/>
        <v>6510</v>
      </c>
    </row>
    <row r="24" spans="1:19" ht="26.25" x14ac:dyDescent="0.25">
      <c r="A24" s="25" t="s">
        <v>50</v>
      </c>
      <c r="B24" s="21">
        <v>2</v>
      </c>
      <c r="C24" s="22">
        <f>B24*35</f>
        <v>70</v>
      </c>
      <c r="D24" s="21">
        <v>2</v>
      </c>
      <c r="E24" s="22">
        <f>D24*35</f>
        <v>70</v>
      </c>
      <c r="F24" s="21">
        <v>2</v>
      </c>
      <c r="G24" s="22">
        <f>F24*35</f>
        <v>70</v>
      </c>
      <c r="H24" s="21">
        <v>2</v>
      </c>
      <c r="I24" s="22">
        <f>H24*35</f>
        <v>70</v>
      </c>
      <c r="J24" s="22">
        <v>2</v>
      </c>
      <c r="K24" s="22">
        <f t="shared" ref="K24:S24" si="32">J24*35</f>
        <v>70</v>
      </c>
      <c r="L24" s="22">
        <v>2</v>
      </c>
      <c r="M24" s="22">
        <f t="shared" si="32"/>
        <v>70</v>
      </c>
      <c r="N24" s="22">
        <v>2</v>
      </c>
      <c r="O24" s="22">
        <f t="shared" si="32"/>
        <v>70</v>
      </c>
      <c r="P24" s="22">
        <v>2</v>
      </c>
      <c r="Q24" s="22">
        <f t="shared" si="32"/>
        <v>70</v>
      </c>
      <c r="R24" s="22">
        <v>16</v>
      </c>
      <c r="S24" s="22">
        <f t="shared" si="32"/>
        <v>560</v>
      </c>
    </row>
    <row r="25" spans="1:19" ht="38.25" x14ac:dyDescent="0.25">
      <c r="A25" s="26" t="s">
        <v>51</v>
      </c>
      <c r="B25" s="27">
        <f>SUM(B8,B9,B10,B12,B13,B14,B15,B16,B17,B18,B19,B24)</f>
        <v>24</v>
      </c>
      <c r="C25" s="27">
        <f t="shared" ref="C25:P25" si="33">SUM(C8,C9,C10,C12,C13,C14,C15,C16,C17,C18,C19,C24)</f>
        <v>840</v>
      </c>
      <c r="D25" s="27">
        <f t="shared" si="33"/>
        <v>24</v>
      </c>
      <c r="E25" s="27">
        <f t="shared" si="33"/>
        <v>840</v>
      </c>
      <c r="F25" s="27">
        <f t="shared" si="33"/>
        <v>28</v>
      </c>
      <c r="G25" s="27">
        <f t="shared" si="33"/>
        <v>980</v>
      </c>
      <c r="H25" s="27">
        <f t="shared" si="33"/>
        <v>28</v>
      </c>
      <c r="I25" s="27">
        <f t="shared" si="33"/>
        <v>980</v>
      </c>
      <c r="J25" s="27">
        <f>SUM(J8,J9,J10,J12,J13,J14,J15,J16,J17,J18,J19,J24)</f>
        <v>28</v>
      </c>
      <c r="K25" s="27">
        <f t="shared" si="33"/>
        <v>980</v>
      </c>
      <c r="L25" s="27">
        <f t="shared" si="33"/>
        <v>28</v>
      </c>
      <c r="M25" s="27">
        <f>SUM(M8,M9,M10,M12,M13,M14,M15,M16,M17,M18,M19,M24)</f>
        <v>980</v>
      </c>
      <c r="N25" s="27">
        <f t="shared" si="33"/>
        <v>27</v>
      </c>
      <c r="O25" s="27">
        <f>SUM(O8,O9,O10,O12,O13,O14,O15,O16,O17,O18,O19,O22,O24)</f>
        <v>980</v>
      </c>
      <c r="P25" s="27">
        <f t="shared" si="33"/>
        <v>27</v>
      </c>
      <c r="Q25" s="27">
        <f>SUM(Q8,Q9,Q10,Q12,Q13,Q14,Q15,Q16,Q17,Q18,Q19,Q22,Q24)</f>
        <v>980</v>
      </c>
      <c r="R25" s="28">
        <f>(B25+D25+F25+H25+J25+L25+N25+P25)</f>
        <v>214</v>
      </c>
      <c r="S25" s="28">
        <f>SUM(S8,S9,S10,S12,S13,S14,S15,S16,S17,S18,S19,S22,S24)</f>
        <v>7560</v>
      </c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8"/>
    </row>
    <row r="28" spans="1:19" x14ac:dyDescent="0.2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</sheetData>
  <mergeCells count="26">
    <mergeCell ref="L1:S1"/>
    <mergeCell ref="L2:S2"/>
    <mergeCell ref="L3:S3"/>
    <mergeCell ref="B4:C4"/>
    <mergeCell ref="D4:E4"/>
    <mergeCell ref="F4:G4"/>
    <mergeCell ref="H4:I4"/>
    <mergeCell ref="A2:D2"/>
    <mergeCell ref="R4:S5"/>
    <mergeCell ref="B5:C5"/>
    <mergeCell ref="D5:E5"/>
    <mergeCell ref="F5:G5"/>
    <mergeCell ref="H5:I5"/>
    <mergeCell ref="J5:K5"/>
    <mergeCell ref="J4:K4"/>
    <mergeCell ref="L4:M4"/>
    <mergeCell ref="N4:O4"/>
    <mergeCell ref="P4:Q4"/>
    <mergeCell ref="L5:M5"/>
    <mergeCell ref="N5:O5"/>
    <mergeCell ref="P5:Q5"/>
    <mergeCell ref="A7:S7"/>
    <mergeCell ref="B11:S11"/>
    <mergeCell ref="A21:I21"/>
    <mergeCell ref="A27:R27"/>
    <mergeCell ref="A28:S2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140" zoomScaleNormal="140" workbookViewId="0">
      <selection activeCell="L2" sqref="L2:S2"/>
    </sheetView>
  </sheetViews>
  <sheetFormatPr defaultRowHeight="15" x14ac:dyDescent="0.25"/>
  <cols>
    <col min="1" max="1" width="24.42578125" customWidth="1"/>
    <col min="2" max="2" width="4.140625" bestFit="1" customWidth="1"/>
    <col min="3" max="3" width="4.42578125" bestFit="1" customWidth="1"/>
    <col min="4" max="4" width="4.140625" bestFit="1" customWidth="1"/>
    <col min="5" max="5" width="4.42578125" bestFit="1" customWidth="1"/>
    <col min="6" max="6" width="4.140625" bestFit="1" customWidth="1"/>
    <col min="7" max="7" width="4.42578125" bestFit="1" customWidth="1"/>
    <col min="8" max="8" width="4.140625" bestFit="1" customWidth="1"/>
    <col min="9" max="9" width="4.42578125" bestFit="1" customWidth="1"/>
    <col min="10" max="10" width="4.140625" bestFit="1" customWidth="1"/>
    <col min="11" max="11" width="4.42578125" bestFit="1" customWidth="1"/>
    <col min="12" max="12" width="4.140625" bestFit="1" customWidth="1"/>
    <col min="13" max="13" width="4.42578125" bestFit="1" customWidth="1"/>
    <col min="14" max="14" width="4.140625" bestFit="1" customWidth="1"/>
    <col min="15" max="15" width="4.42578125" bestFit="1" customWidth="1"/>
    <col min="16" max="16" width="4.140625" bestFit="1" customWidth="1"/>
    <col min="17" max="17" width="4.42578125" bestFit="1" customWidth="1"/>
    <col min="18" max="18" width="4.140625" bestFit="1" customWidth="1"/>
    <col min="19" max="19" width="5.28515625" bestFit="1" customWidth="1"/>
  </cols>
  <sheetData>
    <row r="1" spans="1:19" x14ac:dyDescent="0.25">
      <c r="L1" s="158" t="s">
        <v>119</v>
      </c>
      <c r="M1" s="158"/>
      <c r="N1" s="158"/>
      <c r="O1" s="158"/>
      <c r="P1" s="158"/>
      <c r="Q1" s="158"/>
      <c r="R1" s="158"/>
      <c r="S1" s="158"/>
    </row>
    <row r="2" spans="1:19" x14ac:dyDescent="0.25">
      <c r="A2" s="161" t="s">
        <v>118</v>
      </c>
      <c r="B2" s="161"/>
      <c r="C2" s="161"/>
      <c r="D2" s="161"/>
      <c r="E2" s="93"/>
      <c r="F2" s="93"/>
      <c r="G2" s="93"/>
      <c r="H2" s="93"/>
      <c r="I2" s="93"/>
      <c r="J2" s="93"/>
      <c r="K2" s="93"/>
      <c r="L2" s="159" t="s">
        <v>120</v>
      </c>
      <c r="M2" s="116"/>
      <c r="N2" s="116"/>
      <c r="O2" s="116"/>
      <c r="P2" s="116"/>
      <c r="Q2" s="116"/>
      <c r="R2" s="116"/>
      <c r="S2" s="116"/>
    </row>
    <row r="3" spans="1:19" ht="15.75" thickBot="1" x14ac:dyDescent="0.3">
      <c r="A3" s="157"/>
      <c r="B3" s="157"/>
      <c r="C3" s="157"/>
      <c r="D3" s="157"/>
      <c r="E3" s="95"/>
      <c r="F3" s="95"/>
      <c r="G3" s="95"/>
      <c r="H3" s="95"/>
      <c r="I3" s="95"/>
      <c r="J3" s="95"/>
      <c r="K3" s="95"/>
      <c r="L3" s="160" t="s">
        <v>121</v>
      </c>
      <c r="M3" s="160"/>
      <c r="N3" s="160"/>
      <c r="O3" s="160"/>
      <c r="P3" s="160"/>
      <c r="Q3" s="160"/>
      <c r="R3" s="160"/>
      <c r="S3" s="160"/>
    </row>
    <row r="4" spans="1:19" x14ac:dyDescent="0.25">
      <c r="A4" s="39" t="s">
        <v>14</v>
      </c>
      <c r="B4" s="117" t="s">
        <v>52</v>
      </c>
      <c r="C4" s="118"/>
      <c r="D4" s="117" t="s">
        <v>53</v>
      </c>
      <c r="E4" s="118"/>
      <c r="F4" s="117" t="s">
        <v>54</v>
      </c>
      <c r="G4" s="118"/>
      <c r="H4" s="117" t="s">
        <v>55</v>
      </c>
      <c r="I4" s="118"/>
      <c r="J4" s="117" t="s">
        <v>68</v>
      </c>
      <c r="K4" s="118"/>
      <c r="L4" s="117" t="s">
        <v>69</v>
      </c>
      <c r="M4" s="118"/>
      <c r="N4" s="117" t="s">
        <v>70</v>
      </c>
      <c r="O4" s="118"/>
      <c r="P4" s="117" t="s">
        <v>71</v>
      </c>
      <c r="Q4" s="119"/>
      <c r="R4" s="120" t="s">
        <v>27</v>
      </c>
      <c r="S4" s="121"/>
    </row>
    <row r="5" spans="1:19" x14ac:dyDescent="0.25">
      <c r="A5" s="40" t="s">
        <v>33</v>
      </c>
      <c r="B5" s="112">
        <v>28</v>
      </c>
      <c r="C5" s="111"/>
      <c r="D5" s="112">
        <v>29</v>
      </c>
      <c r="E5" s="111"/>
      <c r="F5" s="112">
        <v>24</v>
      </c>
      <c r="G5" s="111"/>
      <c r="H5" s="113">
        <v>22</v>
      </c>
      <c r="I5" s="114"/>
      <c r="J5" s="113">
        <v>23</v>
      </c>
      <c r="K5" s="114"/>
      <c r="L5" s="113">
        <v>24</v>
      </c>
      <c r="M5" s="114"/>
      <c r="N5" s="113">
        <v>21</v>
      </c>
      <c r="O5" s="114"/>
      <c r="P5" s="113">
        <v>20</v>
      </c>
      <c r="Q5" s="126"/>
      <c r="R5" s="122"/>
      <c r="S5" s="123"/>
    </row>
    <row r="6" spans="1:19" ht="15.75" thickBot="1" x14ac:dyDescent="0.3">
      <c r="A6" s="41" t="s">
        <v>43</v>
      </c>
      <c r="B6" s="42" t="s">
        <v>65</v>
      </c>
      <c r="C6" s="42" t="s">
        <v>66</v>
      </c>
      <c r="D6" s="42" t="s">
        <v>65</v>
      </c>
      <c r="E6" s="42" t="s">
        <v>66</v>
      </c>
      <c r="F6" s="42" t="s">
        <v>65</v>
      </c>
      <c r="G6" s="42" t="s">
        <v>66</v>
      </c>
      <c r="H6" s="42" t="s">
        <v>65</v>
      </c>
      <c r="I6" s="42" t="s">
        <v>66</v>
      </c>
      <c r="J6" s="42" t="s">
        <v>65</v>
      </c>
      <c r="K6" s="42" t="s">
        <v>66</v>
      </c>
      <c r="L6" s="42" t="s">
        <v>65</v>
      </c>
      <c r="M6" s="42" t="s">
        <v>66</v>
      </c>
      <c r="N6" s="42" t="s">
        <v>65</v>
      </c>
      <c r="O6" s="42" t="s">
        <v>66</v>
      </c>
      <c r="P6" s="42" t="s">
        <v>65</v>
      </c>
      <c r="Q6" s="43" t="s">
        <v>66</v>
      </c>
      <c r="R6" s="44" t="s">
        <v>65</v>
      </c>
      <c r="S6" s="45" t="s">
        <v>66</v>
      </c>
    </row>
    <row r="7" spans="1:19" ht="15.75" thickBot="1" x14ac:dyDescent="0.3">
      <c r="A7" s="127" t="s">
        <v>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</row>
    <row r="8" spans="1:19" x14ac:dyDescent="0.25">
      <c r="A8" s="53" t="s">
        <v>56</v>
      </c>
      <c r="B8" s="5">
        <v>1</v>
      </c>
      <c r="C8" s="14">
        <f>37*B8</f>
        <v>37</v>
      </c>
      <c r="D8" s="5">
        <v>1</v>
      </c>
      <c r="E8" s="14">
        <f>37*D8</f>
        <v>37</v>
      </c>
      <c r="F8" s="5">
        <v>0</v>
      </c>
      <c r="G8" s="14">
        <f>37*F8</f>
        <v>0</v>
      </c>
      <c r="H8" s="5">
        <v>1</v>
      </c>
      <c r="I8" s="14">
        <f>37*H8</f>
        <v>37</v>
      </c>
      <c r="J8" s="5">
        <v>1</v>
      </c>
      <c r="K8" s="14">
        <f>37*J8</f>
        <v>37</v>
      </c>
      <c r="L8" s="5">
        <v>1</v>
      </c>
      <c r="M8" s="14">
        <f>37*L8</f>
        <v>37</v>
      </c>
      <c r="N8" s="5">
        <v>1</v>
      </c>
      <c r="O8" s="14">
        <f>37*N8</f>
        <v>37</v>
      </c>
      <c r="P8" s="5">
        <v>1</v>
      </c>
      <c r="Q8" s="37">
        <f>37*P8</f>
        <v>37</v>
      </c>
      <c r="R8" s="46">
        <f>SUM(B8,D8,F8,H8,N8,P8+J8+L8)</f>
        <v>7</v>
      </c>
      <c r="S8" s="47">
        <f>37*R8</f>
        <v>259</v>
      </c>
    </row>
    <row r="9" spans="1:19" ht="15.75" thickBot="1" x14ac:dyDescent="0.3">
      <c r="A9" s="53" t="s">
        <v>57</v>
      </c>
      <c r="B9" s="5">
        <v>1</v>
      </c>
      <c r="C9" s="14">
        <f t="shared" ref="C9:C43" si="0">37*B9</f>
        <v>37</v>
      </c>
      <c r="D9" s="5"/>
      <c r="E9" s="14">
        <f t="shared" ref="E9:Q43" si="1">37*D9</f>
        <v>0</v>
      </c>
      <c r="F9" s="5">
        <v>1</v>
      </c>
      <c r="G9" s="14">
        <f t="shared" ref="G9:Q43" si="2">37*F9</f>
        <v>37</v>
      </c>
      <c r="H9" s="5"/>
      <c r="I9" s="14">
        <f>37*H9</f>
        <v>0</v>
      </c>
      <c r="J9" s="5"/>
      <c r="K9" s="14">
        <f>37*J9</f>
        <v>0</v>
      </c>
      <c r="L9" s="5">
        <v>1</v>
      </c>
      <c r="M9" s="14">
        <f>37*L9</f>
        <v>37</v>
      </c>
      <c r="N9" s="5">
        <v>1</v>
      </c>
      <c r="O9" s="14">
        <f>37*N9</f>
        <v>37</v>
      </c>
      <c r="P9" s="5"/>
      <c r="Q9" s="37">
        <f>37*P9</f>
        <v>0</v>
      </c>
      <c r="R9" s="48">
        <f>SUM(B9,D9,F9,H9,N9,P9+J9+L9)</f>
        <v>4</v>
      </c>
      <c r="S9" s="49">
        <f t="shared" ref="S9:S42" si="3">37*R9</f>
        <v>148</v>
      </c>
    </row>
    <row r="10" spans="1:19" ht="15.75" thickBot="1" x14ac:dyDescent="0.3">
      <c r="A10" s="131" t="s">
        <v>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  <c r="S10" s="134"/>
    </row>
    <row r="11" spans="1:19" ht="15.75" thickBot="1" x14ac:dyDescent="0.3">
      <c r="A11" s="50" t="s">
        <v>2</v>
      </c>
      <c r="B11" s="5">
        <v>5</v>
      </c>
      <c r="C11" s="14">
        <f t="shared" si="0"/>
        <v>185</v>
      </c>
      <c r="D11" s="5">
        <v>5</v>
      </c>
      <c r="E11" s="14">
        <f t="shared" si="1"/>
        <v>185</v>
      </c>
      <c r="F11" s="5">
        <v>5</v>
      </c>
      <c r="G11" s="14">
        <f t="shared" si="2"/>
        <v>185</v>
      </c>
      <c r="H11" s="5">
        <v>5</v>
      </c>
      <c r="I11" s="14">
        <f>37*H11</f>
        <v>185</v>
      </c>
      <c r="J11" s="5">
        <v>5</v>
      </c>
      <c r="K11" s="14">
        <f t="shared" si="2"/>
        <v>185</v>
      </c>
      <c r="L11" s="5">
        <v>5</v>
      </c>
      <c r="M11" s="14">
        <f t="shared" si="2"/>
        <v>185</v>
      </c>
      <c r="N11" s="5">
        <v>5</v>
      </c>
      <c r="O11" s="14">
        <f>37*N11</f>
        <v>185</v>
      </c>
      <c r="P11" s="5">
        <v>5</v>
      </c>
      <c r="Q11" s="37">
        <f>37*P11</f>
        <v>185</v>
      </c>
      <c r="R11" s="51">
        <f>SUM(B11,D11,F11,H11,N11,P11+J11+L11)</f>
        <v>40</v>
      </c>
      <c r="S11" s="52">
        <f>37*R11</f>
        <v>1480</v>
      </c>
    </row>
    <row r="12" spans="1:19" ht="15.75" thickBot="1" x14ac:dyDescent="0.3">
      <c r="A12" s="50" t="s">
        <v>19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24"/>
      <c r="S12" s="125"/>
    </row>
    <row r="13" spans="1:19" ht="15.75" thickBot="1" x14ac:dyDescent="0.3">
      <c r="A13" s="53" t="s">
        <v>44</v>
      </c>
      <c r="B13" s="5">
        <v>3</v>
      </c>
      <c r="C13" s="14">
        <f t="shared" si="0"/>
        <v>111</v>
      </c>
      <c r="D13" s="5">
        <v>3</v>
      </c>
      <c r="E13" s="14">
        <f t="shared" si="1"/>
        <v>111</v>
      </c>
      <c r="F13" s="5">
        <v>3</v>
      </c>
      <c r="G13" s="14">
        <f t="shared" si="2"/>
        <v>111</v>
      </c>
      <c r="H13" s="5">
        <v>3</v>
      </c>
      <c r="I13" s="14">
        <f>37*H13</f>
        <v>111</v>
      </c>
      <c r="J13" s="5">
        <v>3</v>
      </c>
      <c r="K13" s="14">
        <f t="shared" si="2"/>
        <v>111</v>
      </c>
      <c r="L13" s="5">
        <v>3</v>
      </c>
      <c r="M13" s="14">
        <f t="shared" si="2"/>
        <v>111</v>
      </c>
      <c r="N13" s="5">
        <v>3</v>
      </c>
      <c r="O13" s="14">
        <f>37*N13</f>
        <v>111</v>
      </c>
      <c r="P13" s="5">
        <v>3</v>
      </c>
      <c r="Q13" s="37">
        <f>37*P13</f>
        <v>111</v>
      </c>
      <c r="R13" s="46">
        <f>SUM(B13,D13,F13,H13,N13,P13+J13+L13)</f>
        <v>24</v>
      </c>
      <c r="S13" s="47">
        <f t="shared" si="3"/>
        <v>888</v>
      </c>
    </row>
    <row r="14" spans="1:19" ht="15.75" thickBot="1" x14ac:dyDescent="0.3">
      <c r="A14" s="53" t="s">
        <v>45</v>
      </c>
      <c r="B14" s="5">
        <v>3</v>
      </c>
      <c r="C14" s="14">
        <f t="shared" si="0"/>
        <v>111</v>
      </c>
      <c r="D14" s="5">
        <v>3</v>
      </c>
      <c r="E14" s="14">
        <f t="shared" si="1"/>
        <v>111</v>
      </c>
      <c r="F14" s="5">
        <v>3</v>
      </c>
      <c r="G14" s="14">
        <f t="shared" si="2"/>
        <v>111</v>
      </c>
      <c r="H14" s="5">
        <v>3</v>
      </c>
      <c r="I14" s="14">
        <f>37*H14</f>
        <v>111</v>
      </c>
      <c r="J14" s="5">
        <v>3</v>
      </c>
      <c r="K14" s="14">
        <f t="shared" si="2"/>
        <v>111</v>
      </c>
      <c r="L14" s="5">
        <v>3</v>
      </c>
      <c r="M14" s="14">
        <f t="shared" si="2"/>
        <v>111</v>
      </c>
      <c r="N14" s="5">
        <v>3</v>
      </c>
      <c r="O14" s="14">
        <f>37*N14</f>
        <v>111</v>
      </c>
      <c r="P14" s="5"/>
      <c r="Q14" s="37">
        <f>37*P14</f>
        <v>0</v>
      </c>
      <c r="R14" s="46">
        <f>SUM(B14,D14,F14,H14,N14,P14+J14+L14)</f>
        <v>21</v>
      </c>
      <c r="S14" s="49">
        <f t="shared" si="3"/>
        <v>777</v>
      </c>
    </row>
    <row r="15" spans="1:19" ht="15.75" thickBot="1" x14ac:dyDescent="0.3">
      <c r="A15" s="50" t="s">
        <v>20</v>
      </c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24"/>
      <c r="S15" s="125"/>
    </row>
    <row r="16" spans="1:19" x14ac:dyDescent="0.25">
      <c r="A16" s="53" t="s">
        <v>58</v>
      </c>
      <c r="B16" s="5"/>
      <c r="C16" s="14">
        <v>0</v>
      </c>
      <c r="D16" s="5"/>
      <c r="E16" s="14">
        <v>0</v>
      </c>
      <c r="F16" s="5">
        <v>2</v>
      </c>
      <c r="G16" s="14">
        <f t="shared" si="1"/>
        <v>74</v>
      </c>
      <c r="H16" s="5">
        <v>2</v>
      </c>
      <c r="I16" s="14">
        <f>37*H16</f>
        <v>74</v>
      </c>
      <c r="J16" s="5">
        <v>2</v>
      </c>
      <c r="K16" s="14">
        <f t="shared" si="2"/>
        <v>74</v>
      </c>
      <c r="L16" s="5">
        <v>2</v>
      </c>
      <c r="M16" s="14">
        <f t="shared" si="2"/>
        <v>74</v>
      </c>
      <c r="N16" s="5">
        <v>2</v>
      </c>
      <c r="O16" s="14">
        <f>37*N16</f>
        <v>74</v>
      </c>
      <c r="P16" s="5">
        <v>2</v>
      </c>
      <c r="Q16" s="37">
        <f>37*P16</f>
        <v>74</v>
      </c>
      <c r="R16" s="46">
        <f>SUM(B16,D16,F16,H16,N16,P16+J16+L16)</f>
        <v>12</v>
      </c>
      <c r="S16" s="47">
        <f t="shared" si="3"/>
        <v>444</v>
      </c>
    </row>
    <row r="17" spans="1:19" x14ac:dyDescent="0.25">
      <c r="A17" s="53" t="s">
        <v>59</v>
      </c>
      <c r="B17" s="5"/>
      <c r="C17" s="14">
        <v>0</v>
      </c>
      <c r="D17" s="5"/>
      <c r="E17" s="14">
        <f t="shared" si="1"/>
        <v>0</v>
      </c>
      <c r="F17" s="5">
        <v>2</v>
      </c>
      <c r="G17" s="14">
        <f t="shared" si="1"/>
        <v>74</v>
      </c>
      <c r="H17" s="5"/>
      <c r="I17" s="14">
        <f t="shared" si="1"/>
        <v>0</v>
      </c>
      <c r="J17" s="5">
        <v>2</v>
      </c>
      <c r="K17" s="14">
        <f t="shared" si="2"/>
        <v>74</v>
      </c>
      <c r="L17" s="5">
        <v>2</v>
      </c>
      <c r="M17" s="14">
        <f t="shared" si="2"/>
        <v>74</v>
      </c>
      <c r="N17" s="5">
        <v>2</v>
      </c>
      <c r="O17" s="14">
        <f t="shared" si="1"/>
        <v>74</v>
      </c>
      <c r="P17" s="5"/>
      <c r="Q17" s="37">
        <f t="shared" si="1"/>
        <v>0</v>
      </c>
      <c r="R17" s="54">
        <f t="shared" ref="R17:R18" si="4">SUM(B17,D17,F17,H17,N17,P17+J17+L17)</f>
        <v>8</v>
      </c>
      <c r="S17" s="55">
        <f t="shared" si="3"/>
        <v>296</v>
      </c>
    </row>
    <row r="18" spans="1:19" ht="15.75" thickBot="1" x14ac:dyDescent="0.3">
      <c r="A18" s="53" t="s">
        <v>60</v>
      </c>
      <c r="B18" s="5"/>
      <c r="C18" s="14">
        <f t="shared" si="0"/>
        <v>0</v>
      </c>
      <c r="D18" s="5"/>
      <c r="E18" s="14">
        <f t="shared" si="1"/>
        <v>0</v>
      </c>
      <c r="F18" s="5"/>
      <c r="G18" s="14">
        <f t="shared" si="1"/>
        <v>0</v>
      </c>
      <c r="H18" s="5">
        <v>2</v>
      </c>
      <c r="I18" s="14">
        <f t="shared" si="1"/>
        <v>74</v>
      </c>
      <c r="J18" s="5"/>
      <c r="K18" s="14">
        <f t="shared" si="2"/>
        <v>0</v>
      </c>
      <c r="L18" s="5"/>
      <c r="M18" s="14">
        <f t="shared" si="2"/>
        <v>0</v>
      </c>
      <c r="N18" s="5">
        <v>0</v>
      </c>
      <c r="O18" s="14">
        <f t="shared" si="1"/>
        <v>0</v>
      </c>
      <c r="P18" s="5">
        <v>0</v>
      </c>
      <c r="Q18" s="37">
        <f t="shared" si="1"/>
        <v>0</v>
      </c>
      <c r="R18" s="48">
        <f t="shared" si="4"/>
        <v>2</v>
      </c>
      <c r="S18" s="49">
        <f t="shared" si="3"/>
        <v>74</v>
      </c>
    </row>
    <row r="19" spans="1:19" ht="15.75" thickBot="1" x14ac:dyDescent="0.3">
      <c r="A19" s="138" t="s">
        <v>21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  <c r="S19" s="141"/>
    </row>
    <row r="20" spans="1:19" ht="15.75" thickBot="1" x14ac:dyDescent="0.3">
      <c r="A20" s="56" t="s">
        <v>3</v>
      </c>
      <c r="B20" s="5">
        <v>4</v>
      </c>
      <c r="C20" s="14">
        <f t="shared" si="0"/>
        <v>148</v>
      </c>
      <c r="D20" s="5">
        <v>4</v>
      </c>
      <c r="E20" s="14">
        <f t="shared" si="1"/>
        <v>148</v>
      </c>
      <c r="F20" s="5">
        <v>4</v>
      </c>
      <c r="G20" s="14">
        <f t="shared" si="2"/>
        <v>148</v>
      </c>
      <c r="H20" s="5">
        <v>4</v>
      </c>
      <c r="I20" s="14">
        <f t="shared" si="2"/>
        <v>148</v>
      </c>
      <c r="J20" s="5">
        <v>4</v>
      </c>
      <c r="K20" s="14">
        <f t="shared" si="2"/>
        <v>148</v>
      </c>
      <c r="L20" s="5">
        <v>4</v>
      </c>
      <c r="M20" s="14">
        <f t="shared" si="2"/>
        <v>148</v>
      </c>
      <c r="N20" s="5">
        <v>4</v>
      </c>
      <c r="O20" s="14">
        <f t="shared" si="2"/>
        <v>148</v>
      </c>
      <c r="P20" s="5">
        <v>4</v>
      </c>
      <c r="Q20" s="37">
        <f t="shared" si="2"/>
        <v>148</v>
      </c>
      <c r="R20" s="51">
        <f>SUM(B20,D20,F20,H20,N20,P20+J20+L20)</f>
        <v>32</v>
      </c>
      <c r="S20" s="52">
        <f t="shared" si="3"/>
        <v>1184</v>
      </c>
    </row>
    <row r="21" spans="1:19" ht="15.75" thickBot="1" x14ac:dyDescent="0.3">
      <c r="A21" s="56" t="s">
        <v>4</v>
      </c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24"/>
      <c r="S21" s="125"/>
    </row>
    <row r="22" spans="1:19" x14ac:dyDescent="0.25">
      <c r="A22" s="53" t="s">
        <v>61</v>
      </c>
      <c r="B22" s="5">
        <v>1</v>
      </c>
      <c r="C22" s="14">
        <f t="shared" si="0"/>
        <v>37</v>
      </c>
      <c r="D22" s="5">
        <v>1</v>
      </c>
      <c r="E22" s="14">
        <f t="shared" si="1"/>
        <v>37</v>
      </c>
      <c r="F22" s="5">
        <v>1</v>
      </c>
      <c r="G22" s="14">
        <f t="shared" si="2"/>
        <v>37</v>
      </c>
      <c r="H22" s="5">
        <v>1</v>
      </c>
      <c r="I22" s="14">
        <f>37*H22</f>
        <v>37</v>
      </c>
      <c r="J22" s="5">
        <v>1</v>
      </c>
      <c r="K22" s="14">
        <f t="shared" si="2"/>
        <v>37</v>
      </c>
      <c r="L22" s="5">
        <v>1</v>
      </c>
      <c r="M22" s="14">
        <f t="shared" si="2"/>
        <v>37</v>
      </c>
      <c r="N22" s="5">
        <v>0</v>
      </c>
      <c r="O22" s="14">
        <f t="shared" ref="O22:O23" si="5">37*N22</f>
        <v>0</v>
      </c>
      <c r="P22" s="5">
        <v>0</v>
      </c>
      <c r="Q22" s="37">
        <f t="shared" ref="Q22:Q23" si="6">37*P22</f>
        <v>0</v>
      </c>
      <c r="R22" s="46">
        <f>SUM(B22,D22,F22,H22,N22,P22+J22+L22)</f>
        <v>6</v>
      </c>
      <c r="S22" s="47">
        <f t="shared" si="3"/>
        <v>222</v>
      </c>
    </row>
    <row r="23" spans="1:19" ht="15.75" thickBot="1" x14ac:dyDescent="0.3">
      <c r="A23" s="53" t="s">
        <v>62</v>
      </c>
      <c r="B23" s="5">
        <v>1</v>
      </c>
      <c r="C23" s="14">
        <f t="shared" si="0"/>
        <v>37</v>
      </c>
      <c r="D23" s="5">
        <v>1</v>
      </c>
      <c r="E23" s="14">
        <f t="shared" si="1"/>
        <v>37</v>
      </c>
      <c r="F23" s="5">
        <v>1</v>
      </c>
      <c r="G23" s="14">
        <f t="shared" si="2"/>
        <v>37</v>
      </c>
      <c r="H23" s="5">
        <v>1</v>
      </c>
      <c r="I23" s="14">
        <f>37*H23</f>
        <v>37</v>
      </c>
      <c r="J23" s="5">
        <v>1</v>
      </c>
      <c r="K23" s="14">
        <f t="shared" si="2"/>
        <v>37</v>
      </c>
      <c r="L23" s="5">
        <v>1</v>
      </c>
      <c r="M23" s="14">
        <f t="shared" si="2"/>
        <v>37</v>
      </c>
      <c r="N23" s="5">
        <v>0</v>
      </c>
      <c r="O23" s="14">
        <f t="shared" si="5"/>
        <v>0</v>
      </c>
      <c r="P23" s="5">
        <v>0</v>
      </c>
      <c r="Q23" s="37">
        <f t="shared" si="6"/>
        <v>0</v>
      </c>
      <c r="R23" s="48">
        <f>SUM(B23,D23,F23,H23,N23,P23+J23+L23)</f>
        <v>6</v>
      </c>
      <c r="S23" s="49">
        <f t="shared" si="3"/>
        <v>222</v>
      </c>
    </row>
    <row r="24" spans="1:19" ht="15.75" thickBot="1" x14ac:dyDescent="0.3">
      <c r="A24" s="91" t="s">
        <v>5</v>
      </c>
      <c r="B24" s="29"/>
      <c r="C24" s="38"/>
      <c r="D24" s="29"/>
      <c r="E24" s="38"/>
      <c r="F24" s="29"/>
      <c r="G24" s="3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57"/>
      <c r="S24" s="58"/>
    </row>
    <row r="25" spans="1:19" x14ac:dyDescent="0.25">
      <c r="A25" s="59" t="s">
        <v>63</v>
      </c>
      <c r="B25" s="5">
        <v>2</v>
      </c>
      <c r="C25" s="14">
        <f t="shared" ref="C25" si="7">37*B25</f>
        <v>74</v>
      </c>
      <c r="D25" s="5">
        <v>2</v>
      </c>
      <c r="E25" s="14">
        <f t="shared" ref="E25" si="8">37*D25</f>
        <v>74</v>
      </c>
      <c r="F25" s="5">
        <v>2</v>
      </c>
      <c r="G25" s="14">
        <f t="shared" ref="G25:Q25" si="9">37*F25</f>
        <v>74</v>
      </c>
      <c r="H25" s="5">
        <v>2</v>
      </c>
      <c r="I25" s="14">
        <f t="shared" si="9"/>
        <v>74</v>
      </c>
      <c r="J25" s="5"/>
      <c r="K25" s="14">
        <f t="shared" si="2"/>
        <v>0</v>
      </c>
      <c r="L25" s="5"/>
      <c r="M25" s="14">
        <f t="shared" si="2"/>
        <v>0</v>
      </c>
      <c r="N25" s="5"/>
      <c r="O25" s="14">
        <f t="shared" si="9"/>
        <v>0</v>
      </c>
      <c r="P25" s="5"/>
      <c r="Q25" s="37">
        <f t="shared" si="9"/>
        <v>0</v>
      </c>
      <c r="R25" s="46">
        <f>SUM(B25,D25,F25,H25,N25,P25+J25+L25)</f>
        <v>8</v>
      </c>
      <c r="S25" s="47">
        <f t="shared" ref="S25" si="10">37*R25</f>
        <v>296</v>
      </c>
    </row>
    <row r="26" spans="1:19" x14ac:dyDescent="0.25">
      <c r="A26" s="50" t="s">
        <v>6</v>
      </c>
      <c r="B26" s="5">
        <v>0</v>
      </c>
      <c r="C26" s="14">
        <f t="shared" si="0"/>
        <v>0</v>
      </c>
      <c r="D26" s="5">
        <v>0</v>
      </c>
      <c r="E26" s="14">
        <f t="shared" si="1"/>
        <v>0</v>
      </c>
      <c r="F26" s="5">
        <v>0</v>
      </c>
      <c r="G26" s="14">
        <f t="shared" si="2"/>
        <v>0</v>
      </c>
      <c r="H26" s="5">
        <v>0</v>
      </c>
      <c r="I26" s="14">
        <f>37*H26</f>
        <v>0</v>
      </c>
      <c r="J26" s="5">
        <v>2</v>
      </c>
      <c r="K26" s="14">
        <f t="shared" si="2"/>
        <v>74</v>
      </c>
      <c r="L26" s="5">
        <v>2</v>
      </c>
      <c r="M26" s="14">
        <f t="shared" si="2"/>
        <v>74</v>
      </c>
      <c r="N26" s="5">
        <v>1</v>
      </c>
      <c r="O26" s="14">
        <f t="shared" si="2"/>
        <v>37</v>
      </c>
      <c r="P26" s="5">
        <v>1</v>
      </c>
      <c r="Q26" s="37">
        <f t="shared" si="2"/>
        <v>37</v>
      </c>
      <c r="R26" s="54">
        <f t="shared" ref="R26:R35" si="11">SUM(B26,D26,F26,H26,N26,P26+J26+L26)</f>
        <v>6</v>
      </c>
      <c r="S26" s="55">
        <f t="shared" si="3"/>
        <v>222</v>
      </c>
    </row>
    <row r="27" spans="1:19" x14ac:dyDescent="0.25">
      <c r="A27" s="56" t="s">
        <v>8</v>
      </c>
      <c r="B27" s="5">
        <v>0</v>
      </c>
      <c r="C27" s="14">
        <f t="shared" si="0"/>
        <v>0</v>
      </c>
      <c r="D27" s="5">
        <v>0</v>
      </c>
      <c r="E27" s="14">
        <f t="shared" si="1"/>
        <v>0</v>
      </c>
      <c r="F27" s="5">
        <v>0</v>
      </c>
      <c r="G27" s="14">
        <f t="shared" si="2"/>
        <v>0</v>
      </c>
      <c r="H27" s="5">
        <v>0</v>
      </c>
      <c r="I27" s="14">
        <f>37*H27</f>
        <v>0</v>
      </c>
      <c r="J27" s="5"/>
      <c r="K27" s="14">
        <f t="shared" si="2"/>
        <v>0</v>
      </c>
      <c r="L27" s="5"/>
      <c r="M27" s="14">
        <f t="shared" si="2"/>
        <v>0</v>
      </c>
      <c r="N27" s="5">
        <v>2</v>
      </c>
      <c r="O27" s="14">
        <f t="shared" si="2"/>
        <v>74</v>
      </c>
      <c r="P27" s="5">
        <v>2</v>
      </c>
      <c r="Q27" s="37">
        <f t="shared" si="2"/>
        <v>74</v>
      </c>
      <c r="R27" s="54">
        <f t="shared" si="11"/>
        <v>4</v>
      </c>
      <c r="S27" s="55">
        <f t="shared" si="3"/>
        <v>148</v>
      </c>
    </row>
    <row r="28" spans="1:19" ht="15.75" thickBot="1" x14ac:dyDescent="0.3">
      <c r="A28" s="50" t="s">
        <v>7</v>
      </c>
      <c r="B28" s="5">
        <v>0</v>
      </c>
      <c r="C28" s="14">
        <f t="shared" si="0"/>
        <v>0</v>
      </c>
      <c r="D28" s="5">
        <v>0</v>
      </c>
      <c r="E28" s="14">
        <f t="shared" si="1"/>
        <v>0</v>
      </c>
      <c r="F28" s="5">
        <v>0</v>
      </c>
      <c r="G28" s="14">
        <f t="shared" si="2"/>
        <v>0</v>
      </c>
      <c r="H28" s="5">
        <v>0</v>
      </c>
      <c r="I28" s="14">
        <f t="shared" si="2"/>
        <v>0</v>
      </c>
      <c r="J28" s="5">
        <v>1</v>
      </c>
      <c r="K28" s="14">
        <f t="shared" si="2"/>
        <v>37</v>
      </c>
      <c r="L28" s="5">
        <v>1</v>
      </c>
      <c r="M28" s="14">
        <f t="shared" si="2"/>
        <v>37</v>
      </c>
      <c r="N28" s="5">
        <v>2</v>
      </c>
      <c r="O28" s="14">
        <f t="shared" si="2"/>
        <v>74</v>
      </c>
      <c r="P28" s="5">
        <v>2</v>
      </c>
      <c r="Q28" s="37">
        <f t="shared" si="2"/>
        <v>74</v>
      </c>
      <c r="R28" s="48">
        <f t="shared" si="11"/>
        <v>6</v>
      </c>
      <c r="S28" s="49">
        <f t="shared" si="3"/>
        <v>222</v>
      </c>
    </row>
    <row r="29" spans="1:19" ht="15.75" thickBot="1" x14ac:dyDescent="0.3">
      <c r="A29" s="142" t="s">
        <v>22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143"/>
      <c r="S29" s="144"/>
    </row>
    <row r="30" spans="1:19" x14ac:dyDescent="0.25">
      <c r="A30" s="50" t="s">
        <v>23</v>
      </c>
      <c r="B30" s="5">
        <v>2</v>
      </c>
      <c r="C30" s="14">
        <f t="shared" si="0"/>
        <v>74</v>
      </c>
      <c r="D30" s="5">
        <v>2</v>
      </c>
      <c r="E30" s="14">
        <f t="shared" si="1"/>
        <v>74</v>
      </c>
      <c r="F30" s="5">
        <v>2</v>
      </c>
      <c r="G30" s="14">
        <f t="shared" si="2"/>
        <v>74</v>
      </c>
      <c r="H30" s="5">
        <v>2</v>
      </c>
      <c r="I30" s="14">
        <f>37*H30</f>
        <v>74</v>
      </c>
      <c r="J30" s="5">
        <v>2</v>
      </c>
      <c r="K30" s="14">
        <f>37*J30</f>
        <v>74</v>
      </c>
      <c r="L30" s="5">
        <v>2</v>
      </c>
      <c r="M30" s="14">
        <f t="shared" si="2"/>
        <v>74</v>
      </c>
      <c r="N30" s="5">
        <v>2</v>
      </c>
      <c r="O30" s="14">
        <f t="shared" si="1"/>
        <v>74</v>
      </c>
      <c r="P30" s="5">
        <v>2</v>
      </c>
      <c r="Q30" s="37">
        <f t="shared" si="1"/>
        <v>74</v>
      </c>
      <c r="R30" s="46">
        <f t="shared" si="11"/>
        <v>16</v>
      </c>
      <c r="S30" s="47">
        <f t="shared" si="3"/>
        <v>592</v>
      </c>
    </row>
    <row r="31" spans="1:19" x14ac:dyDescent="0.25">
      <c r="A31" s="50" t="s">
        <v>24</v>
      </c>
      <c r="B31" s="5">
        <v>0</v>
      </c>
      <c r="C31" s="14">
        <f t="shared" si="0"/>
        <v>0</v>
      </c>
      <c r="D31" s="5">
        <v>0</v>
      </c>
      <c r="E31" s="14">
        <f t="shared" si="1"/>
        <v>0</v>
      </c>
      <c r="F31" s="5">
        <v>2</v>
      </c>
      <c r="G31" s="14">
        <f t="shared" si="2"/>
        <v>74</v>
      </c>
      <c r="H31" s="5">
        <v>2</v>
      </c>
      <c r="I31" s="14">
        <f t="shared" si="1"/>
        <v>74</v>
      </c>
      <c r="J31" s="5">
        <v>2</v>
      </c>
      <c r="K31" s="14">
        <f t="shared" si="2"/>
        <v>74</v>
      </c>
      <c r="L31" s="5">
        <v>2</v>
      </c>
      <c r="M31" s="14">
        <f t="shared" si="2"/>
        <v>74</v>
      </c>
      <c r="N31" s="5">
        <v>2</v>
      </c>
      <c r="O31" s="14">
        <f t="shared" si="1"/>
        <v>74</v>
      </c>
      <c r="P31" s="5">
        <v>2</v>
      </c>
      <c r="Q31" s="37">
        <f t="shared" si="1"/>
        <v>74</v>
      </c>
      <c r="R31" s="54">
        <f t="shared" si="11"/>
        <v>12</v>
      </c>
      <c r="S31" s="55">
        <f t="shared" si="3"/>
        <v>444</v>
      </c>
    </row>
    <row r="32" spans="1:19" ht="15.75" thickBot="1" x14ac:dyDescent="0.3">
      <c r="A32" s="60" t="s">
        <v>29</v>
      </c>
      <c r="B32" s="5"/>
      <c r="C32" s="14">
        <v>10</v>
      </c>
      <c r="D32" s="5"/>
      <c r="E32" s="14">
        <v>10</v>
      </c>
      <c r="F32" s="5"/>
      <c r="G32" s="14">
        <v>10</v>
      </c>
      <c r="H32" s="5"/>
      <c r="I32" s="30">
        <v>10</v>
      </c>
      <c r="J32" s="5"/>
      <c r="K32" s="14">
        <v>10</v>
      </c>
      <c r="L32" s="5"/>
      <c r="M32" s="14">
        <v>10</v>
      </c>
      <c r="N32" s="5"/>
      <c r="O32" s="14">
        <v>10</v>
      </c>
      <c r="P32" s="5"/>
      <c r="Q32" s="37">
        <v>10</v>
      </c>
      <c r="R32" s="48">
        <f t="shared" si="11"/>
        <v>0</v>
      </c>
      <c r="S32" s="49"/>
    </row>
    <row r="33" spans="1:19" ht="15.75" thickBot="1" x14ac:dyDescent="0.3">
      <c r="A33" s="142" t="s">
        <v>25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143"/>
      <c r="S33" s="144"/>
    </row>
    <row r="34" spans="1:19" x14ac:dyDescent="0.25">
      <c r="A34" s="50" t="s">
        <v>9</v>
      </c>
      <c r="B34" s="5">
        <v>1</v>
      </c>
      <c r="C34" s="14">
        <f t="shared" si="0"/>
        <v>37</v>
      </c>
      <c r="D34" s="5">
        <v>1</v>
      </c>
      <c r="E34" s="14">
        <f t="shared" si="1"/>
        <v>37</v>
      </c>
      <c r="F34" s="5">
        <v>1</v>
      </c>
      <c r="G34" s="14">
        <f t="shared" si="2"/>
        <v>37</v>
      </c>
      <c r="H34" s="5">
        <v>1</v>
      </c>
      <c r="I34" s="14">
        <f>37*H34</f>
        <v>37</v>
      </c>
      <c r="J34" s="5">
        <v>1</v>
      </c>
      <c r="K34" s="14">
        <f>37*J34</f>
        <v>37</v>
      </c>
      <c r="L34" s="5">
        <v>1</v>
      </c>
      <c r="M34" s="14">
        <f t="shared" si="2"/>
        <v>37</v>
      </c>
      <c r="N34" s="5">
        <v>1</v>
      </c>
      <c r="O34" s="14">
        <f t="shared" si="2"/>
        <v>37</v>
      </c>
      <c r="P34" s="5">
        <v>1</v>
      </c>
      <c r="Q34" s="37">
        <f t="shared" si="2"/>
        <v>37</v>
      </c>
      <c r="R34" s="46">
        <f t="shared" si="11"/>
        <v>8</v>
      </c>
      <c r="S34" s="47">
        <f t="shared" si="3"/>
        <v>296</v>
      </c>
    </row>
    <row r="35" spans="1:19" ht="15.75" thickBot="1" x14ac:dyDescent="0.3">
      <c r="A35" s="50" t="s">
        <v>10</v>
      </c>
      <c r="B35" s="5">
        <v>1</v>
      </c>
      <c r="C35" s="14">
        <f t="shared" si="0"/>
        <v>37</v>
      </c>
      <c r="D35" s="5">
        <v>1</v>
      </c>
      <c r="E35" s="14">
        <f t="shared" si="1"/>
        <v>37</v>
      </c>
      <c r="F35" s="5">
        <v>1</v>
      </c>
      <c r="G35" s="14">
        <f t="shared" si="2"/>
        <v>37</v>
      </c>
      <c r="H35" s="5">
        <v>1</v>
      </c>
      <c r="I35" s="14">
        <f>37*H35</f>
        <v>37</v>
      </c>
      <c r="J35" s="5">
        <v>1</v>
      </c>
      <c r="K35" s="14">
        <f>37*J35</f>
        <v>37</v>
      </c>
      <c r="L35" s="5">
        <v>1</v>
      </c>
      <c r="M35" s="14">
        <f t="shared" si="2"/>
        <v>37</v>
      </c>
      <c r="N35" s="5">
        <v>1</v>
      </c>
      <c r="O35" s="14">
        <f t="shared" si="2"/>
        <v>37</v>
      </c>
      <c r="P35" s="5">
        <v>1</v>
      </c>
      <c r="Q35" s="37">
        <f t="shared" si="2"/>
        <v>37</v>
      </c>
      <c r="R35" s="48">
        <f t="shared" si="11"/>
        <v>8</v>
      </c>
      <c r="S35" s="49">
        <f t="shared" si="3"/>
        <v>296</v>
      </c>
    </row>
    <row r="36" spans="1:19" x14ac:dyDescent="0.25">
      <c r="A36" s="145" t="s">
        <v>73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  <c r="S36" s="148"/>
    </row>
    <row r="37" spans="1:19" ht="15.75" thickBot="1" x14ac:dyDescent="0.3">
      <c r="A37" s="50" t="s">
        <v>26</v>
      </c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49"/>
      <c r="S37" s="150"/>
    </row>
    <row r="38" spans="1:19" x14ac:dyDescent="0.25">
      <c r="A38" s="53" t="s">
        <v>61</v>
      </c>
      <c r="B38" s="5">
        <v>2</v>
      </c>
      <c r="C38" s="14">
        <f t="shared" si="0"/>
        <v>74</v>
      </c>
      <c r="D38" s="5">
        <v>2</v>
      </c>
      <c r="E38" s="14">
        <f t="shared" si="1"/>
        <v>74</v>
      </c>
      <c r="F38" s="5">
        <v>2</v>
      </c>
      <c r="G38" s="14">
        <f t="shared" si="2"/>
        <v>74</v>
      </c>
      <c r="H38" s="5">
        <v>2</v>
      </c>
      <c r="I38" s="14">
        <f>37*H38</f>
        <v>74</v>
      </c>
      <c r="J38" s="5">
        <v>2</v>
      </c>
      <c r="K38" s="14">
        <f>37*J38</f>
        <v>74</v>
      </c>
      <c r="L38" s="5">
        <v>2</v>
      </c>
      <c r="M38" s="14">
        <f t="shared" si="2"/>
        <v>74</v>
      </c>
      <c r="N38" s="5">
        <v>1</v>
      </c>
      <c r="O38" s="14">
        <f>37*N38</f>
        <v>37</v>
      </c>
      <c r="P38" s="5">
        <v>1</v>
      </c>
      <c r="Q38" s="37">
        <f>37*P38</f>
        <v>37</v>
      </c>
      <c r="R38" s="46">
        <f t="shared" ref="R38:R41" si="12">SUM(B38,D38,F38,H38,N38,P38+J38+L38)</f>
        <v>14</v>
      </c>
      <c r="S38" s="47">
        <f t="shared" si="3"/>
        <v>518</v>
      </c>
    </row>
    <row r="39" spans="1:19" ht="15.75" thickBot="1" x14ac:dyDescent="0.3">
      <c r="A39" s="53" t="s">
        <v>62</v>
      </c>
      <c r="B39" s="5">
        <v>2</v>
      </c>
      <c r="C39" s="14">
        <f t="shared" si="0"/>
        <v>74</v>
      </c>
      <c r="D39" s="5">
        <v>2</v>
      </c>
      <c r="E39" s="14">
        <f t="shared" si="1"/>
        <v>74</v>
      </c>
      <c r="F39" s="5">
        <v>2</v>
      </c>
      <c r="G39" s="14">
        <f t="shared" si="2"/>
        <v>74</v>
      </c>
      <c r="H39" s="5">
        <v>2</v>
      </c>
      <c r="I39" s="14">
        <f>37*H39</f>
        <v>74</v>
      </c>
      <c r="J39" s="5">
        <v>2</v>
      </c>
      <c r="K39" s="14">
        <f>37*J39</f>
        <v>74</v>
      </c>
      <c r="L39" s="5">
        <v>2</v>
      </c>
      <c r="M39" s="14">
        <f t="shared" si="2"/>
        <v>74</v>
      </c>
      <c r="N39" s="5">
        <v>1</v>
      </c>
      <c r="O39" s="14">
        <f t="shared" si="2"/>
        <v>37</v>
      </c>
      <c r="P39" s="5">
        <v>1</v>
      </c>
      <c r="Q39" s="37">
        <f t="shared" si="2"/>
        <v>37</v>
      </c>
      <c r="R39" s="48">
        <f t="shared" si="12"/>
        <v>14</v>
      </c>
      <c r="S39" s="49">
        <f t="shared" si="3"/>
        <v>518</v>
      </c>
    </row>
    <row r="40" spans="1:19" ht="15.75" thickBot="1" x14ac:dyDescent="0.3">
      <c r="A40" s="50" t="s">
        <v>12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61"/>
      <c r="S40" s="62"/>
    </row>
    <row r="41" spans="1:19" x14ac:dyDescent="0.25">
      <c r="A41" s="53" t="s">
        <v>61</v>
      </c>
      <c r="B41" s="5">
        <v>3</v>
      </c>
      <c r="C41" s="14">
        <f t="shared" si="0"/>
        <v>111</v>
      </c>
      <c r="D41" s="5">
        <v>3</v>
      </c>
      <c r="E41" s="14">
        <f t="shared" si="1"/>
        <v>111</v>
      </c>
      <c r="F41" s="5">
        <v>3</v>
      </c>
      <c r="G41" s="14">
        <f t="shared" si="2"/>
        <v>111</v>
      </c>
      <c r="H41" s="5">
        <v>3</v>
      </c>
      <c r="I41" s="14">
        <f>37*H41</f>
        <v>111</v>
      </c>
      <c r="J41" s="5">
        <v>2</v>
      </c>
      <c r="K41" s="14">
        <f>37*J41</f>
        <v>74</v>
      </c>
      <c r="L41" s="5">
        <v>2</v>
      </c>
      <c r="M41" s="14">
        <f t="shared" si="2"/>
        <v>74</v>
      </c>
      <c r="N41" s="5">
        <v>2</v>
      </c>
      <c r="O41" s="14">
        <f t="shared" si="2"/>
        <v>74</v>
      </c>
      <c r="P41" s="5">
        <v>2</v>
      </c>
      <c r="Q41" s="37">
        <f t="shared" si="2"/>
        <v>74</v>
      </c>
      <c r="R41" s="46">
        <f t="shared" si="12"/>
        <v>20</v>
      </c>
      <c r="S41" s="47">
        <f t="shared" si="3"/>
        <v>740</v>
      </c>
    </row>
    <row r="42" spans="1:19" ht="15.75" thickBot="1" x14ac:dyDescent="0.3">
      <c r="A42" s="56" t="s">
        <v>13</v>
      </c>
      <c r="B42" s="5">
        <v>1</v>
      </c>
      <c r="C42" s="14">
        <f t="shared" si="0"/>
        <v>37</v>
      </c>
      <c r="D42" s="5">
        <v>1</v>
      </c>
      <c r="E42" s="14">
        <f t="shared" si="1"/>
        <v>37</v>
      </c>
      <c r="F42" s="5"/>
      <c r="G42" s="14">
        <f t="shared" si="2"/>
        <v>0</v>
      </c>
      <c r="H42" s="5"/>
      <c r="I42" s="14">
        <f t="shared" si="2"/>
        <v>0</v>
      </c>
      <c r="J42" s="5">
        <v>1</v>
      </c>
      <c r="K42" s="14">
        <f>37*J42</f>
        <v>37</v>
      </c>
      <c r="L42" s="5">
        <v>1</v>
      </c>
      <c r="M42" s="14">
        <f t="shared" si="2"/>
        <v>37</v>
      </c>
      <c r="N42" s="5">
        <v>0</v>
      </c>
      <c r="O42" s="14">
        <f t="shared" si="2"/>
        <v>0</v>
      </c>
      <c r="P42" s="5">
        <v>0</v>
      </c>
      <c r="Q42" s="37">
        <f t="shared" si="2"/>
        <v>0</v>
      </c>
      <c r="R42" s="48">
        <f>SUM(B42,D42,F42,H42,N42,P42+J42+L42)</f>
        <v>4</v>
      </c>
      <c r="S42" s="49">
        <f t="shared" si="3"/>
        <v>148</v>
      </c>
    </row>
    <row r="43" spans="1:19" ht="25.5" x14ac:dyDescent="0.25">
      <c r="A43" s="63" t="s">
        <v>30</v>
      </c>
      <c r="B43" s="64">
        <v>26</v>
      </c>
      <c r="C43" s="65">
        <f t="shared" si="0"/>
        <v>962</v>
      </c>
      <c r="D43" s="64">
        <v>26</v>
      </c>
      <c r="E43" s="65">
        <f t="shared" si="1"/>
        <v>962</v>
      </c>
      <c r="F43" s="64">
        <v>29</v>
      </c>
      <c r="G43" s="65">
        <f t="shared" si="2"/>
        <v>1073</v>
      </c>
      <c r="H43" s="64">
        <v>29</v>
      </c>
      <c r="I43" s="65">
        <f>37*H43</f>
        <v>1073</v>
      </c>
      <c r="J43" s="64">
        <v>30</v>
      </c>
      <c r="K43" s="65">
        <f>37*J43</f>
        <v>1110</v>
      </c>
      <c r="L43" s="64">
        <v>30</v>
      </c>
      <c r="M43" s="65">
        <f>37*L43</f>
        <v>1110</v>
      </c>
      <c r="N43" s="64">
        <v>30</v>
      </c>
      <c r="O43" s="65">
        <f>37*N43</f>
        <v>1110</v>
      </c>
      <c r="P43" s="64">
        <v>29</v>
      </c>
      <c r="Q43" s="65">
        <f>37*P43</f>
        <v>1073</v>
      </c>
      <c r="R43" s="66">
        <f>SUM(B43,D43,F43,H43,N43,P43+J43+L43)</f>
        <v>229</v>
      </c>
      <c r="S43" s="67">
        <f>37*R43</f>
        <v>8473</v>
      </c>
    </row>
    <row r="44" spans="1:19" x14ac:dyDescent="0.25">
      <c r="A44" s="102" t="s">
        <v>48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35"/>
    </row>
    <row r="45" spans="1:19" x14ac:dyDescent="0.25">
      <c r="A45" s="90" t="s">
        <v>28</v>
      </c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24"/>
      <c r="S45" s="125"/>
    </row>
    <row r="46" spans="1:19" ht="15.75" thickBot="1" x14ac:dyDescent="0.3">
      <c r="A46" s="90" t="s">
        <v>4</v>
      </c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71"/>
    </row>
    <row r="47" spans="1:19" ht="15.75" thickBot="1" x14ac:dyDescent="0.3">
      <c r="A47" s="72" t="s">
        <v>78</v>
      </c>
      <c r="B47" s="5">
        <v>0</v>
      </c>
      <c r="C47" s="14">
        <f>B47*37</f>
        <v>0</v>
      </c>
      <c r="D47" s="5">
        <v>0</v>
      </c>
      <c r="E47" s="14">
        <f>D47*37</f>
        <v>0</v>
      </c>
      <c r="F47" s="5">
        <v>0</v>
      </c>
      <c r="G47" s="14">
        <f>F47*37</f>
        <v>0</v>
      </c>
      <c r="H47" s="5">
        <v>0</v>
      </c>
      <c r="I47" s="14">
        <f>H47*37</f>
        <v>0</v>
      </c>
      <c r="J47" s="5"/>
      <c r="K47" s="14">
        <f>J47*37</f>
        <v>0</v>
      </c>
      <c r="L47" s="5"/>
      <c r="M47" s="14">
        <f>L47*37</f>
        <v>0</v>
      </c>
      <c r="N47" s="5">
        <v>1</v>
      </c>
      <c r="O47" s="14">
        <f>N47*37</f>
        <v>37</v>
      </c>
      <c r="P47" s="5">
        <v>1</v>
      </c>
      <c r="Q47" s="37">
        <f>P47*37</f>
        <v>37</v>
      </c>
      <c r="R47" s="73">
        <f>SUM(B47,D47,F47,H47,N47,P47)</f>
        <v>2</v>
      </c>
      <c r="S47" s="47">
        <f>R47*37</f>
        <v>74</v>
      </c>
    </row>
    <row r="48" spans="1:19" ht="15.75" thickBot="1" x14ac:dyDescent="0.3">
      <c r="A48" s="72" t="s">
        <v>79</v>
      </c>
      <c r="B48" s="5"/>
      <c r="C48" s="14"/>
      <c r="D48" s="5"/>
      <c r="E48" s="14"/>
      <c r="F48" s="5"/>
      <c r="G48" s="14"/>
      <c r="H48" s="5"/>
      <c r="I48" s="14"/>
      <c r="J48" s="5"/>
      <c r="K48" s="14"/>
      <c r="L48" s="5"/>
      <c r="M48" s="14"/>
      <c r="N48" s="5">
        <v>1</v>
      </c>
      <c r="O48" s="14">
        <f>N48*37</f>
        <v>37</v>
      </c>
      <c r="P48" s="5">
        <v>1</v>
      </c>
      <c r="Q48" s="37">
        <f>P48*37</f>
        <v>37</v>
      </c>
      <c r="R48" s="73">
        <f>SUM(B48,D48,F48,H48,N48,P48)</f>
        <v>2</v>
      </c>
      <c r="S48" s="47">
        <f>R48*37</f>
        <v>74</v>
      </c>
    </row>
    <row r="49" spans="1:19" ht="27" thickBot="1" x14ac:dyDescent="0.3">
      <c r="A49" s="72" t="s">
        <v>81</v>
      </c>
      <c r="B49" s="5"/>
      <c r="C49" s="14"/>
      <c r="D49" s="5"/>
      <c r="E49" s="14"/>
      <c r="F49" s="5">
        <v>1</v>
      </c>
      <c r="G49" s="14">
        <f t="shared" ref="G49:G50" si="13">F49*37</f>
        <v>37</v>
      </c>
      <c r="H49" s="5">
        <v>1</v>
      </c>
      <c r="I49" s="14">
        <f t="shared" ref="I49:I50" si="14">H49*37</f>
        <v>37</v>
      </c>
      <c r="J49" s="5"/>
      <c r="K49" s="14"/>
      <c r="L49" s="5"/>
      <c r="M49" s="14"/>
      <c r="N49" s="5"/>
      <c r="O49" s="14"/>
      <c r="P49" s="5"/>
      <c r="Q49" s="37"/>
      <c r="R49" s="73">
        <f t="shared" ref="R49:R50" si="15">SUM(B49,D49,F49,H49,N49,P49)</f>
        <v>2</v>
      </c>
      <c r="S49" s="47">
        <f t="shared" ref="S49:S50" si="16">R49*37</f>
        <v>74</v>
      </c>
    </row>
    <row r="50" spans="1:19" ht="26.25" x14ac:dyDescent="0.25">
      <c r="A50" s="89" t="s">
        <v>82</v>
      </c>
      <c r="B50" s="5">
        <v>0</v>
      </c>
      <c r="C50" s="14">
        <f t="shared" ref="C50:C60" si="17">B50*37</f>
        <v>0</v>
      </c>
      <c r="D50" s="5">
        <v>0</v>
      </c>
      <c r="E50" s="14">
        <f t="shared" ref="E50:E60" si="18">D50*37</f>
        <v>0</v>
      </c>
      <c r="F50" s="5">
        <v>0</v>
      </c>
      <c r="G50" s="14">
        <f t="shared" si="13"/>
        <v>0</v>
      </c>
      <c r="H50" s="5">
        <v>0</v>
      </c>
      <c r="I50" s="14">
        <f t="shared" si="14"/>
        <v>0</v>
      </c>
      <c r="J50" s="5"/>
      <c r="K50" s="14">
        <f>J50*37</f>
        <v>0</v>
      </c>
      <c r="L50" s="5"/>
      <c r="M50" s="14">
        <f>L50*37</f>
        <v>0</v>
      </c>
      <c r="N50" s="5">
        <v>1</v>
      </c>
      <c r="O50" s="14">
        <f>N50*37</f>
        <v>37</v>
      </c>
      <c r="P50" s="5">
        <v>1</v>
      </c>
      <c r="Q50" s="37">
        <f>P50*37</f>
        <v>37</v>
      </c>
      <c r="R50" s="73">
        <f t="shared" si="15"/>
        <v>2</v>
      </c>
      <c r="S50" s="47">
        <f t="shared" si="16"/>
        <v>74</v>
      </c>
    </row>
    <row r="51" spans="1:19" ht="15.75" thickBot="1" x14ac:dyDescent="0.3">
      <c r="A51" s="89" t="s">
        <v>64</v>
      </c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24"/>
      <c r="S51" s="125"/>
    </row>
    <row r="52" spans="1:19" x14ac:dyDescent="0.25">
      <c r="A52" s="75" t="s">
        <v>2</v>
      </c>
      <c r="B52" s="5">
        <v>0</v>
      </c>
      <c r="C52" s="14">
        <f t="shared" si="17"/>
        <v>0</v>
      </c>
      <c r="D52" s="5">
        <v>0</v>
      </c>
      <c r="E52" s="14">
        <f t="shared" si="18"/>
        <v>0</v>
      </c>
      <c r="F52" s="5">
        <v>0</v>
      </c>
      <c r="G52" s="14">
        <f t="shared" ref="G52:G60" si="19">F52*37</f>
        <v>0</v>
      </c>
      <c r="H52" s="5">
        <v>1</v>
      </c>
      <c r="I52" s="14">
        <f>H52*37</f>
        <v>37</v>
      </c>
      <c r="J52" s="5">
        <v>1</v>
      </c>
      <c r="K52" s="14">
        <f>J52*37</f>
        <v>37</v>
      </c>
      <c r="L52" s="5">
        <v>1</v>
      </c>
      <c r="M52" s="14">
        <f>L52*37</f>
        <v>37</v>
      </c>
      <c r="N52" s="5">
        <v>0</v>
      </c>
      <c r="O52" s="14">
        <f>N52*37</f>
        <v>0</v>
      </c>
      <c r="P52" s="5">
        <v>1</v>
      </c>
      <c r="Q52" s="37">
        <f>P52*37</f>
        <v>37</v>
      </c>
      <c r="R52" s="73">
        <f>SUM(B52,D52,J52,F52,H52,N52,L52,P52)</f>
        <v>4</v>
      </c>
      <c r="S52" s="47">
        <f t="shared" ref="S52:S59" si="20">R52*37</f>
        <v>148</v>
      </c>
    </row>
    <row r="53" spans="1:19" x14ac:dyDescent="0.25">
      <c r="A53" s="75" t="s">
        <v>80</v>
      </c>
      <c r="B53" s="5">
        <v>1</v>
      </c>
      <c r="C53" s="14">
        <f t="shared" si="17"/>
        <v>37</v>
      </c>
      <c r="D53" s="5">
        <v>0</v>
      </c>
      <c r="E53" s="14">
        <f t="shared" si="18"/>
        <v>0</v>
      </c>
      <c r="F53" s="5">
        <v>0</v>
      </c>
      <c r="G53" s="14">
        <f t="shared" si="19"/>
        <v>0</v>
      </c>
      <c r="H53" s="5">
        <v>0</v>
      </c>
      <c r="I53" s="14">
        <f t="shared" ref="I53:I59" si="21">H53*37</f>
        <v>0</v>
      </c>
      <c r="J53" s="5">
        <v>0</v>
      </c>
      <c r="K53" s="14">
        <f t="shared" ref="K53:K59" si="22">J53*37</f>
        <v>0</v>
      </c>
      <c r="L53" s="5">
        <v>0</v>
      </c>
      <c r="M53" s="14">
        <f t="shared" ref="M53:M59" si="23">L53*37</f>
        <v>0</v>
      </c>
      <c r="N53" s="5">
        <v>0</v>
      </c>
      <c r="O53" s="14">
        <f t="shared" ref="O53:O59" si="24">N53*37</f>
        <v>0</v>
      </c>
      <c r="P53" s="5">
        <v>0</v>
      </c>
      <c r="Q53" s="37">
        <f t="shared" ref="Q53:Q59" si="25">P53*37</f>
        <v>0</v>
      </c>
      <c r="R53" s="76">
        <f t="shared" ref="R53:R58" si="26">SUM(B53,D53,F53,H53,N53,P53)</f>
        <v>1</v>
      </c>
      <c r="S53" s="55">
        <f t="shared" si="20"/>
        <v>37</v>
      </c>
    </row>
    <row r="54" spans="1:19" x14ac:dyDescent="0.25">
      <c r="A54" s="75" t="s">
        <v>72</v>
      </c>
      <c r="B54" s="5">
        <v>0</v>
      </c>
      <c r="C54" s="14">
        <f t="shared" si="17"/>
        <v>0</v>
      </c>
      <c r="D54" s="5">
        <v>0</v>
      </c>
      <c r="E54" s="14">
        <f t="shared" si="18"/>
        <v>0</v>
      </c>
      <c r="F54" s="5">
        <v>1</v>
      </c>
      <c r="G54" s="14">
        <f t="shared" si="19"/>
        <v>37</v>
      </c>
      <c r="H54" s="5">
        <v>0</v>
      </c>
      <c r="I54" s="14">
        <f t="shared" si="21"/>
        <v>0</v>
      </c>
      <c r="J54" s="5">
        <v>0</v>
      </c>
      <c r="K54" s="14">
        <f t="shared" si="22"/>
        <v>0</v>
      </c>
      <c r="L54" s="5">
        <v>0</v>
      </c>
      <c r="M54" s="14">
        <f t="shared" si="23"/>
        <v>0</v>
      </c>
      <c r="N54" s="5">
        <v>0</v>
      </c>
      <c r="O54" s="14">
        <f t="shared" si="24"/>
        <v>0</v>
      </c>
      <c r="P54" s="5">
        <v>0</v>
      </c>
      <c r="Q54" s="37">
        <f t="shared" si="25"/>
        <v>0</v>
      </c>
      <c r="R54" s="76">
        <f t="shared" si="26"/>
        <v>1</v>
      </c>
      <c r="S54" s="55">
        <f t="shared" si="20"/>
        <v>37</v>
      </c>
    </row>
    <row r="55" spans="1:19" x14ac:dyDescent="0.25">
      <c r="A55" s="75" t="s">
        <v>3</v>
      </c>
      <c r="B55" s="5">
        <v>1</v>
      </c>
      <c r="C55" s="14">
        <f t="shared" si="17"/>
        <v>37</v>
      </c>
      <c r="D55" s="5">
        <v>0</v>
      </c>
      <c r="E55" s="14">
        <f t="shared" si="18"/>
        <v>0</v>
      </c>
      <c r="F55" s="5">
        <v>0</v>
      </c>
      <c r="G55" s="14">
        <f t="shared" si="19"/>
        <v>0</v>
      </c>
      <c r="H55" s="5">
        <v>0</v>
      </c>
      <c r="I55" s="14">
        <f t="shared" si="21"/>
        <v>0</v>
      </c>
      <c r="J55" s="5">
        <v>0</v>
      </c>
      <c r="K55" s="14">
        <f t="shared" si="22"/>
        <v>0</v>
      </c>
      <c r="L55" s="5">
        <v>0</v>
      </c>
      <c r="M55" s="14">
        <f t="shared" si="23"/>
        <v>0</v>
      </c>
      <c r="N55" s="5">
        <v>0</v>
      </c>
      <c r="O55" s="14">
        <f t="shared" si="24"/>
        <v>0</v>
      </c>
      <c r="P55" s="5">
        <v>0</v>
      </c>
      <c r="Q55" s="37">
        <f t="shared" si="25"/>
        <v>0</v>
      </c>
      <c r="R55" s="76">
        <f t="shared" si="26"/>
        <v>1</v>
      </c>
      <c r="S55" s="55">
        <f t="shared" si="20"/>
        <v>37</v>
      </c>
    </row>
    <row r="56" spans="1:19" x14ac:dyDescent="0.25">
      <c r="A56" s="75" t="s">
        <v>7</v>
      </c>
      <c r="B56" s="5">
        <v>0</v>
      </c>
      <c r="C56" s="14">
        <f t="shared" si="17"/>
        <v>0</v>
      </c>
      <c r="D56" s="5">
        <v>0</v>
      </c>
      <c r="E56" s="14">
        <f t="shared" si="18"/>
        <v>0</v>
      </c>
      <c r="F56" s="5">
        <v>0</v>
      </c>
      <c r="G56" s="14">
        <f t="shared" si="19"/>
        <v>0</v>
      </c>
      <c r="H56" s="5">
        <v>0</v>
      </c>
      <c r="I56" s="14">
        <f t="shared" si="21"/>
        <v>0</v>
      </c>
      <c r="J56" s="5">
        <v>1</v>
      </c>
      <c r="K56" s="14">
        <f t="shared" si="22"/>
        <v>37</v>
      </c>
      <c r="L56" s="5">
        <v>0</v>
      </c>
      <c r="M56" s="14">
        <f t="shared" si="23"/>
        <v>0</v>
      </c>
      <c r="N56" s="5">
        <v>0</v>
      </c>
      <c r="O56" s="14">
        <f t="shared" si="24"/>
        <v>0</v>
      </c>
      <c r="P56" s="5">
        <v>0</v>
      </c>
      <c r="Q56" s="37">
        <f t="shared" si="25"/>
        <v>0</v>
      </c>
      <c r="R56" s="76">
        <f>SUM(B56,D56,J56,F56,H56,N56,P56)</f>
        <v>1</v>
      </c>
      <c r="S56" s="55">
        <f t="shared" si="20"/>
        <v>37</v>
      </c>
    </row>
    <row r="57" spans="1:19" x14ac:dyDescent="0.25">
      <c r="A57" s="75" t="s">
        <v>4</v>
      </c>
      <c r="B57" s="5">
        <v>0</v>
      </c>
      <c r="C57" s="14">
        <f t="shared" si="17"/>
        <v>0</v>
      </c>
      <c r="D57" s="5">
        <v>0</v>
      </c>
      <c r="E57" s="14">
        <f t="shared" si="18"/>
        <v>0</v>
      </c>
      <c r="F57" s="5">
        <v>0</v>
      </c>
      <c r="G57" s="14">
        <f t="shared" si="19"/>
        <v>0</v>
      </c>
      <c r="H57" s="5">
        <v>0</v>
      </c>
      <c r="I57" s="14">
        <f t="shared" si="21"/>
        <v>0</v>
      </c>
      <c r="J57" s="5">
        <v>0</v>
      </c>
      <c r="K57" s="14">
        <f t="shared" si="22"/>
        <v>0</v>
      </c>
      <c r="L57" s="5">
        <v>1</v>
      </c>
      <c r="M57" s="14">
        <f t="shared" si="23"/>
        <v>37</v>
      </c>
      <c r="N57" s="5">
        <v>0</v>
      </c>
      <c r="O57" s="14">
        <f t="shared" si="24"/>
        <v>0</v>
      </c>
      <c r="P57" s="5">
        <v>0</v>
      </c>
      <c r="Q57" s="37">
        <f t="shared" si="25"/>
        <v>0</v>
      </c>
      <c r="R57" s="76">
        <f>SUM(B57,D57,J57,L57,F57,H57,N57,P57)</f>
        <v>1</v>
      </c>
      <c r="S57" s="55">
        <f t="shared" si="20"/>
        <v>37</v>
      </c>
    </row>
    <row r="58" spans="1:19" x14ac:dyDescent="0.25">
      <c r="A58" s="75" t="s">
        <v>6</v>
      </c>
      <c r="B58" s="5">
        <v>0</v>
      </c>
      <c r="C58" s="14">
        <f t="shared" si="17"/>
        <v>0</v>
      </c>
      <c r="D58" s="5">
        <v>0</v>
      </c>
      <c r="E58" s="14">
        <f t="shared" si="18"/>
        <v>0</v>
      </c>
      <c r="F58" s="5">
        <v>1</v>
      </c>
      <c r="G58" s="14">
        <f t="shared" si="19"/>
        <v>37</v>
      </c>
      <c r="H58" s="5">
        <v>0</v>
      </c>
      <c r="I58" s="14">
        <f t="shared" si="21"/>
        <v>0</v>
      </c>
      <c r="J58" s="5">
        <v>0</v>
      </c>
      <c r="K58" s="14">
        <f t="shared" si="22"/>
        <v>0</v>
      </c>
      <c r="L58" s="5">
        <v>0</v>
      </c>
      <c r="M58" s="14">
        <f t="shared" si="23"/>
        <v>0</v>
      </c>
      <c r="N58" s="5">
        <v>0</v>
      </c>
      <c r="O58" s="14">
        <f t="shared" si="24"/>
        <v>0</v>
      </c>
      <c r="P58" s="5">
        <v>0</v>
      </c>
      <c r="Q58" s="37">
        <f t="shared" si="25"/>
        <v>0</v>
      </c>
      <c r="R58" s="76">
        <f t="shared" si="26"/>
        <v>1</v>
      </c>
      <c r="S58" s="55">
        <f t="shared" si="20"/>
        <v>37</v>
      </c>
    </row>
    <row r="59" spans="1:19" ht="15.75" thickBot="1" x14ac:dyDescent="0.3">
      <c r="A59" s="75" t="s">
        <v>24</v>
      </c>
      <c r="B59" s="5">
        <v>0</v>
      </c>
      <c r="C59" s="14">
        <f t="shared" si="17"/>
        <v>0</v>
      </c>
      <c r="D59" s="5">
        <v>0</v>
      </c>
      <c r="E59" s="14">
        <f t="shared" si="18"/>
        <v>0</v>
      </c>
      <c r="F59" s="5">
        <v>0</v>
      </c>
      <c r="G59" s="14">
        <f t="shared" si="19"/>
        <v>0</v>
      </c>
      <c r="H59" s="5">
        <v>0</v>
      </c>
      <c r="I59" s="14">
        <f t="shared" si="21"/>
        <v>0</v>
      </c>
      <c r="J59" s="5">
        <v>1</v>
      </c>
      <c r="K59" s="14">
        <f t="shared" si="22"/>
        <v>37</v>
      </c>
      <c r="L59" s="5">
        <v>0</v>
      </c>
      <c r="M59" s="14">
        <f t="shared" si="23"/>
        <v>0</v>
      </c>
      <c r="N59" s="5">
        <v>0</v>
      </c>
      <c r="O59" s="14">
        <f t="shared" si="24"/>
        <v>0</v>
      </c>
      <c r="P59" s="5">
        <v>0</v>
      </c>
      <c r="Q59" s="37">
        <f t="shared" si="25"/>
        <v>0</v>
      </c>
      <c r="R59" s="76">
        <f>SUM(B59,D59,J59,F59,H59,N59,P59)</f>
        <v>1</v>
      </c>
      <c r="S59" s="55">
        <f t="shared" si="20"/>
        <v>37</v>
      </c>
    </row>
    <row r="60" spans="1:19" ht="15.75" thickBot="1" x14ac:dyDescent="0.3">
      <c r="A60" s="74"/>
      <c r="B60" s="5">
        <v>0</v>
      </c>
      <c r="C60" s="14">
        <f t="shared" si="17"/>
        <v>0</v>
      </c>
      <c r="D60" s="5">
        <v>0</v>
      </c>
      <c r="E60" s="14">
        <f t="shared" si="18"/>
        <v>0</v>
      </c>
      <c r="F60" s="5">
        <v>0</v>
      </c>
      <c r="G60" s="14">
        <f t="shared" si="19"/>
        <v>0</v>
      </c>
      <c r="H60" s="5">
        <v>0</v>
      </c>
      <c r="I60" s="14">
        <f>H60*37</f>
        <v>0</v>
      </c>
      <c r="J60" s="5">
        <v>0</v>
      </c>
      <c r="K60" s="14">
        <f>J60*37</f>
        <v>0</v>
      </c>
      <c r="L60" s="5">
        <v>0</v>
      </c>
      <c r="M60" s="14">
        <f>L60*37</f>
        <v>0</v>
      </c>
      <c r="N60" s="5">
        <v>0</v>
      </c>
      <c r="O60" s="14">
        <f>N60*37</f>
        <v>0</v>
      </c>
      <c r="P60" s="5">
        <v>0</v>
      </c>
      <c r="Q60" s="37">
        <f>P60*37</f>
        <v>0</v>
      </c>
      <c r="R60" s="73">
        <f>SUM(B60,D60,F60,H60,N60,P60)</f>
        <v>0</v>
      </c>
      <c r="S60" s="47">
        <f>R60*37</f>
        <v>0</v>
      </c>
    </row>
    <row r="61" spans="1:19" x14ac:dyDescent="0.25">
      <c r="A61" s="77" t="s">
        <v>31</v>
      </c>
      <c r="B61" s="7">
        <f>SUM(B9,B11,B13,B20,B22,B25,B30,B31,B34,B35,B38,B41,B42,B47,B50)</f>
        <v>26</v>
      </c>
      <c r="C61" s="14">
        <f>SUM(C9,C11,C13,C16,C20,C22,C25,C26,C27,C28,C30,C31,C34,C35,C38,C41,C42,C47,C50)</f>
        <v>962</v>
      </c>
      <c r="D61" s="7">
        <f>SUM(D9,D8,D11,D13,D20,D22,D25,D30,D34,D35,D38,D41,D42,D47,D50)</f>
        <v>26</v>
      </c>
      <c r="E61" s="14">
        <f>SUM(E9,E11,E13,E20,E22,E25,E30,E34,E35,E38,E41,E42,E47,E50)</f>
        <v>925</v>
      </c>
      <c r="F61" s="7">
        <f>SUM(F9,F11,F13,F16,F20,F22,F25,F31,F30,F34,F35,F38,F41,F42,F47,F50)</f>
        <v>29</v>
      </c>
      <c r="G61" s="14">
        <f>SUM(G9,G11,G13,G20,G22,G25,G30,G34,G35,G38,G41,G42,G47,G50)</f>
        <v>925</v>
      </c>
      <c r="H61" s="7">
        <f>SUM(H9,H8,H11,H13,H16,H20,H22,H25,H30,H31,H34,H35,H38,H41,H47,H50)</f>
        <v>29</v>
      </c>
      <c r="I61" s="14">
        <f>SUM(I9,I11,I13,I16,I20,I22,I25,I30,I31,I34,I35,I38,I41,I47,I50)</f>
        <v>1036</v>
      </c>
      <c r="J61" s="7">
        <f>SUM(J9,J8,J26,J11,J13,J28,J16,J20,J22,J25,J30,J31,J34,J35,J38,J41,J42,J47,J50)</f>
        <v>30</v>
      </c>
      <c r="K61" s="14">
        <f>SUM(K9,K11,K13,K16,K20,K22,K25,K30,K31,K34,K35,K38,K41,K47,K50)</f>
        <v>925</v>
      </c>
      <c r="L61" s="7">
        <f>SUM(L9,L11,L26,L28,L13,L20,L22,L25,L16,L30,L31,L34,L35,L38,L41,L42,L47,L50)</f>
        <v>30</v>
      </c>
      <c r="M61" s="14">
        <f>SUM(M9,M11,M13,M16,M20,M22,M25,M30,M31,M34,M35,M38,M41,M47,M50)</f>
        <v>962</v>
      </c>
      <c r="N61" s="7">
        <f>SUM(N9,N11,N13,N28,N26,N27,N16,N20,N22,N25,N30,N31,N34,N35,N38,N41,+N8)</f>
        <v>30</v>
      </c>
      <c r="O61" s="14">
        <f>SUM(O9,O11,O13,O16,O20,O22,O25,O30,O31,O34,O35,O38,O41,O47,O50)</f>
        <v>962</v>
      </c>
      <c r="P61" s="7">
        <f>SUM(P9,P8,P11,P13,P16,P20,P22,P25,P60,P31,P62,P30,P26,P27,P28,P38,P41)</f>
        <v>29</v>
      </c>
      <c r="Q61" s="37">
        <f>SUM(Q9,Q11,Q13,Q16,Q20,Q22,Q25,Q30,Q31,Q34,Q35,Q38,Q41,Q47,Q50)</f>
        <v>925</v>
      </c>
      <c r="R61" s="73">
        <f>SUM(B61,D61,F61,H61,N61,P61+J61+L61)</f>
        <v>229</v>
      </c>
      <c r="S61" s="47">
        <f>R61*37</f>
        <v>8473</v>
      </c>
    </row>
    <row r="62" spans="1:19" x14ac:dyDescent="0.25">
      <c r="A62" s="78" t="s">
        <v>50</v>
      </c>
      <c r="B62" s="21">
        <v>2</v>
      </c>
      <c r="C62" s="22">
        <f>B62*37</f>
        <v>74</v>
      </c>
      <c r="D62" s="21">
        <v>2</v>
      </c>
      <c r="E62" s="22">
        <f>D62*37</f>
        <v>74</v>
      </c>
      <c r="F62" s="21">
        <v>1</v>
      </c>
      <c r="G62" s="22">
        <f>F62*37</f>
        <v>37</v>
      </c>
      <c r="H62" s="21">
        <v>1</v>
      </c>
      <c r="I62" s="22">
        <f>H62*37</f>
        <v>37</v>
      </c>
      <c r="J62" s="21">
        <v>2</v>
      </c>
      <c r="K62" s="22">
        <f>J62*37</f>
        <v>74</v>
      </c>
      <c r="L62" s="21">
        <v>2</v>
      </c>
      <c r="M62" s="22">
        <f>L62*37</f>
        <v>74</v>
      </c>
      <c r="N62" s="21">
        <v>2</v>
      </c>
      <c r="O62" s="22">
        <f>N62*37</f>
        <v>74</v>
      </c>
      <c r="P62" s="21">
        <v>2</v>
      </c>
      <c r="Q62" s="79">
        <f>P62*37</f>
        <v>74</v>
      </c>
      <c r="R62" s="80">
        <f t="shared" ref="R62" si="27">SUM(B62,D62,F62,H62,N62,P62+J62+L62)</f>
        <v>14</v>
      </c>
      <c r="S62" s="81">
        <f>R62*37</f>
        <v>518</v>
      </c>
    </row>
    <row r="63" spans="1:19" ht="26.25" thickBot="1" x14ac:dyDescent="0.3">
      <c r="A63" s="82" t="s">
        <v>51</v>
      </c>
      <c r="B63" s="83">
        <f>SUM(B8,B9,B11,B13,B14,B16,B17,B53,B55,B18,B20,B22,B23,B25,B30,B31,B34,B35,B38,B39,B41,B42,B47,B50,B52,B60,B62)</f>
        <v>37</v>
      </c>
      <c r="C63" s="84">
        <f>SUM(C8,C9,C11,C13,C14,C16,C17,C18,C20,C53,C76,C22,C23,C25,C30,C31,C34,C35,C38,C39,C41,C42,C47,C50,C52,C55,C60,C62)</f>
        <v>1369</v>
      </c>
      <c r="D63" s="83">
        <f>SUM(D8,D9,D11,D13,D14,D16,D17,D18,D20,D22,D23,D25,D30,D31,D34,D35,D38,D39,D41,D42,D47,D50,D52,D60,D62)</f>
        <v>34</v>
      </c>
      <c r="E63" s="84">
        <f>SUM(E8,E9,E11,E13,E14,E16,E17,E18,E20,E22,E23,E25,E30,E31,E34,E35,E38,E39,E41,E42,E47,E50,E52,E60,E62)</f>
        <v>1258</v>
      </c>
      <c r="F63" s="83">
        <f>SUM(F8,F9,F11,F13,F14,F16,F17,F18,F20,F22,F23,F25,F30,F58,F49,F31,F34,F35,F38,F39,F41,F42,F47,F50,F52,F54,F60,F62)</f>
        <v>41</v>
      </c>
      <c r="G63" s="85">
        <f>SUM(G8,G9,G11,G13,G14,G16,G16,G18,G20,G22,G23,G25,G49,G58,G54,G30,G31,G34,G35,G38,G39,G41,G42,G47,G50,G52,G60,G62)</f>
        <v>1517</v>
      </c>
      <c r="H63" s="83">
        <f>SUM(H8,H9,H11,H13,H14,H16,H17,H18,H20,H22,H23,H25,H49,H30,H31,H34,H35,H38,H39,H41,H42,H47,H50,H52,H60,H62)</f>
        <v>40</v>
      </c>
      <c r="I63" s="84">
        <f>SUM(I8,I9,I11,I13,I14,I16,I17,I18,I20,I22,I23,I25,I49,I30,I31,I34,I35,I38,I39,I41,I42,I47,I50,I52,I60,I62)</f>
        <v>1480</v>
      </c>
      <c r="J63" s="83">
        <f>SUM(J8,J9,J11,J13,J14,J16,J17,J18,J20,J22,J23,J25,J30,J26,K68,J28,J31,J34,J35,J38,J39,J41,J42,J47,J50,J52,J56,J59,J60,J62)</f>
        <v>43</v>
      </c>
      <c r="K63" s="84">
        <f>SUM(K8,K9,K11,K13,K14,K16,K17,K18,K20,K22,K23,K25,K26,K56,K59,K28,K30,K31,K34,K35,K38,K39,K41,K42,K47,K50,K52,,K60,K62)</f>
        <v>1591</v>
      </c>
      <c r="L63" s="83">
        <f>SUM(L8,L9,L11,L13,L14,L16,L17,L18,L20,L22,L23,L25,L30,L26,L28,L31,L34,L35,L38,L39,L41,L42,L47,L50,L52,L57,L60,L62)</f>
        <v>43</v>
      </c>
      <c r="M63" s="84">
        <f>SUM(M8,M9,M11,M13,M14,M16,M17,M18,M20,M22,M23,M25,M57,M26,M28,M30,M31,M34,M35,M38,M39,M41,M42,M47,M50,M52,M60,M62)</f>
        <v>1591</v>
      </c>
      <c r="N63" s="83">
        <f>SUM(N8,N9,N11,N13,N14,N16,N17,N18,N20,N22,N23,N25,N26,N48,N27,N28,N30,N31,N34,N35,N38,N39,N41,N42,N47,N50,N52,N60,N62)</f>
        <v>41</v>
      </c>
      <c r="O63" s="84">
        <f>SUM(O8,O9,O11,O13,O14,O16,O17,O18,O20,O22,O23,O25,O48,O26,O27,O28,O68,O30,O31,O34,O35,O38,O39,O41,O42,O47,O50,O52,O60,O62)</f>
        <v>1517</v>
      </c>
      <c r="P63" s="83">
        <f>SUM(P8,P9,P11,P13,P14,P16,P17,P18,P20,P22,P23,P25,P48,P26,P27,P28,U61,P30,P31,P34,P35,P38,P39,P41,P42,P47,P50,P52,P60,P62)</f>
        <v>36</v>
      </c>
      <c r="Q63" s="86">
        <f>SUM(Q8,Q9,Q11,Q13,Q14,Q16,Q17,Q18,Q20,Q22,Q23,Q25,Q48,Q26,Q27,Q28,Q30,Q31,Q34,Q35,Q38,Q39,Q41,Q42,Q47,Q50,Q52,Q60,Q62)</f>
        <v>1332</v>
      </c>
      <c r="R63" s="87">
        <f>SUM(R8,R9,R11,R13,R14,R16,R17,R18,R20,R22,R23,R25,R53,R54,R55,R56,R57,R58,R59,R48,R49,,R26,R27,R28,R30,R31,R34,R35,R38,R39,R41,R42,R47,R50,R52,R60,R62)</f>
        <v>315</v>
      </c>
      <c r="S63" s="88">
        <f>SUM(S8,S9,S11,S13,S14,S16,S17,S18,S20,S22,S23,S53,S54,S55,S56,S57,S58,S59,S48,S49,S26,S27,S28,R69,S25,S30,S31,S34,S35,S38,S39,S41,S42,S47,S50,S52,S60,S62)</f>
        <v>11655</v>
      </c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</sheetData>
  <mergeCells count="35">
    <mergeCell ref="L1:S1"/>
    <mergeCell ref="L2:S2"/>
    <mergeCell ref="L3:S3"/>
    <mergeCell ref="A44:S44"/>
    <mergeCell ref="B45:S45"/>
    <mergeCell ref="B51:S51"/>
    <mergeCell ref="A19:S19"/>
    <mergeCell ref="B21:S21"/>
    <mergeCell ref="A29:S29"/>
    <mergeCell ref="A33:S33"/>
    <mergeCell ref="A36:S36"/>
    <mergeCell ref="B37:S37"/>
    <mergeCell ref="B15:S15"/>
    <mergeCell ref="B5:C5"/>
    <mergeCell ref="D5:E5"/>
    <mergeCell ref="F5:G5"/>
    <mergeCell ref="H5:I5"/>
    <mergeCell ref="J5:K5"/>
    <mergeCell ref="L5:M5"/>
    <mergeCell ref="N5:O5"/>
    <mergeCell ref="P5:Q5"/>
    <mergeCell ref="A7:S7"/>
    <mergeCell ref="A10:S10"/>
    <mergeCell ref="B12:S12"/>
    <mergeCell ref="B4:C4"/>
    <mergeCell ref="D4:E4"/>
    <mergeCell ref="F4:G4"/>
    <mergeCell ref="H4:I4"/>
    <mergeCell ref="J4:K4"/>
    <mergeCell ref="L4:M4"/>
    <mergeCell ref="N4:O4"/>
    <mergeCell ref="P4:Q4"/>
    <mergeCell ref="R4:S5"/>
    <mergeCell ref="A2:D2"/>
    <mergeCell ref="A3:D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abSelected="1" workbookViewId="0">
      <selection activeCell="N10" sqref="N10"/>
    </sheetView>
  </sheetViews>
  <sheetFormatPr defaultRowHeight="15" x14ac:dyDescent="0.25"/>
  <cols>
    <col min="2" max="2" width="5.85546875" customWidth="1"/>
    <col min="3" max="3" width="23" customWidth="1"/>
    <col min="4" max="4" width="9.140625" customWidth="1"/>
    <col min="5" max="6" width="8.28515625" customWidth="1"/>
    <col min="7" max="7" width="7.85546875" customWidth="1"/>
    <col min="8" max="8" width="7.28515625" customWidth="1"/>
    <col min="9" max="9" width="8.28515625" customWidth="1"/>
    <col min="10" max="10" width="6.85546875" customWidth="1"/>
    <col min="11" max="11" width="8.140625" customWidth="1"/>
  </cols>
  <sheetData>
    <row r="1" spans="2:15" x14ac:dyDescent="0.25">
      <c r="H1" s="158" t="s">
        <v>119</v>
      </c>
      <c r="I1" s="158"/>
      <c r="J1" s="158"/>
      <c r="K1" s="158"/>
      <c r="L1" s="158"/>
      <c r="M1" s="158"/>
      <c r="N1" s="158"/>
      <c r="O1" s="158"/>
    </row>
    <row r="2" spans="2:15" x14ac:dyDescent="0.25">
      <c r="B2" s="163" t="s">
        <v>123</v>
      </c>
      <c r="C2" s="163"/>
      <c r="D2" s="163"/>
      <c r="E2" s="163"/>
      <c r="F2" s="163"/>
      <c r="G2" s="164"/>
      <c r="H2" s="158" t="s">
        <v>120</v>
      </c>
      <c r="I2" s="158"/>
      <c r="J2" s="158"/>
      <c r="K2" s="158"/>
      <c r="L2" s="158"/>
    </row>
    <row r="3" spans="2:15" x14ac:dyDescent="0.25">
      <c r="H3" s="165" t="s">
        <v>121</v>
      </c>
      <c r="I3" s="165"/>
      <c r="J3" s="166"/>
      <c r="K3" s="166"/>
      <c r="L3" s="166"/>
    </row>
    <row r="4" spans="2:15" x14ac:dyDescent="0.25">
      <c r="B4" s="155" t="s">
        <v>40</v>
      </c>
      <c r="C4" s="153" t="s">
        <v>34</v>
      </c>
      <c r="D4" s="6"/>
      <c r="E4" s="151"/>
      <c r="F4" s="151"/>
      <c r="G4" s="151"/>
      <c r="H4" s="151"/>
      <c r="I4" s="151"/>
      <c r="J4" s="151"/>
      <c r="K4" s="151"/>
      <c r="L4" s="154" t="s">
        <v>27</v>
      </c>
    </row>
    <row r="5" spans="2:15" x14ac:dyDescent="0.25">
      <c r="B5" s="156"/>
      <c r="C5" s="153"/>
      <c r="D5" s="32">
        <v>1</v>
      </c>
      <c r="E5" s="32">
        <v>2</v>
      </c>
      <c r="F5" s="32">
        <v>3</v>
      </c>
      <c r="G5" s="32">
        <v>4</v>
      </c>
      <c r="H5" s="36">
        <v>5</v>
      </c>
      <c r="I5" s="36">
        <v>6</v>
      </c>
      <c r="J5" s="32">
        <v>7</v>
      </c>
      <c r="K5" s="32">
        <v>8</v>
      </c>
      <c r="L5" s="154"/>
    </row>
    <row r="6" spans="2:15" x14ac:dyDescent="0.25">
      <c r="B6" s="156"/>
      <c r="C6" s="153"/>
      <c r="D6" s="1" t="s">
        <v>67</v>
      </c>
      <c r="E6" s="1" t="s">
        <v>67</v>
      </c>
      <c r="F6" s="1" t="s">
        <v>67</v>
      </c>
      <c r="G6" s="1" t="s">
        <v>67</v>
      </c>
      <c r="H6" s="1" t="s">
        <v>67</v>
      </c>
      <c r="I6" s="1" t="s">
        <v>67</v>
      </c>
      <c r="J6" s="1" t="s">
        <v>67</v>
      </c>
      <c r="K6" s="1" t="s">
        <v>67</v>
      </c>
      <c r="L6" s="1" t="s">
        <v>67</v>
      </c>
    </row>
    <row r="7" spans="2:15" ht="15.75" x14ac:dyDescent="0.25">
      <c r="B7" s="1" t="s">
        <v>35</v>
      </c>
      <c r="C7" s="92" t="s">
        <v>83</v>
      </c>
      <c r="D7" s="2"/>
      <c r="E7" s="2"/>
      <c r="F7" s="2"/>
      <c r="G7" s="2">
        <v>1</v>
      </c>
      <c r="H7" s="2"/>
      <c r="I7" s="2"/>
      <c r="J7" s="2"/>
      <c r="K7" s="2"/>
      <c r="L7" s="1">
        <f>SUM(D7,E7,F7,G7,J7,K7)</f>
        <v>1</v>
      </c>
    </row>
    <row r="8" spans="2:15" ht="15.75" x14ac:dyDescent="0.25">
      <c r="B8" s="1" t="s">
        <v>36</v>
      </c>
      <c r="C8" s="92" t="s">
        <v>84</v>
      </c>
      <c r="D8" s="2">
        <v>1</v>
      </c>
      <c r="E8" s="2"/>
      <c r="F8" s="2"/>
      <c r="G8" s="2"/>
      <c r="H8" s="2"/>
      <c r="I8" s="2"/>
      <c r="J8" s="2"/>
      <c r="K8" s="2"/>
      <c r="L8" s="1">
        <f t="shared" ref="L8:L26" si="0">SUM(D8,E8,F8,G8,J8,K8)</f>
        <v>1</v>
      </c>
    </row>
    <row r="9" spans="2:15" ht="15.75" x14ac:dyDescent="0.25">
      <c r="B9" s="1" t="s">
        <v>37</v>
      </c>
      <c r="C9" s="92" t="s">
        <v>85</v>
      </c>
      <c r="D9" s="2"/>
      <c r="E9" s="2"/>
      <c r="F9" s="2"/>
      <c r="G9" s="2">
        <v>1</v>
      </c>
      <c r="H9" s="2"/>
      <c r="I9" s="2"/>
      <c r="J9" s="2"/>
      <c r="K9" s="2"/>
      <c r="L9" s="1">
        <f t="shared" si="0"/>
        <v>1</v>
      </c>
    </row>
    <row r="10" spans="2:15" ht="15.75" x14ac:dyDescent="0.25">
      <c r="B10" s="1" t="s">
        <v>38</v>
      </c>
      <c r="C10" s="92" t="s">
        <v>86</v>
      </c>
      <c r="D10" s="2"/>
      <c r="E10" s="2">
        <v>1</v>
      </c>
      <c r="F10" s="2"/>
      <c r="G10" s="2"/>
      <c r="H10" s="2"/>
      <c r="I10" s="2"/>
      <c r="J10" s="2"/>
      <c r="K10" s="2"/>
      <c r="L10" s="1">
        <f t="shared" si="0"/>
        <v>1</v>
      </c>
    </row>
    <row r="11" spans="2:15" ht="15.75" x14ac:dyDescent="0.25">
      <c r="B11" s="1" t="s">
        <v>39</v>
      </c>
      <c r="C11" s="92" t="s">
        <v>87</v>
      </c>
      <c r="D11" s="2"/>
      <c r="E11" s="2"/>
      <c r="F11" s="2">
        <v>1</v>
      </c>
      <c r="G11" s="2"/>
      <c r="H11" s="2"/>
      <c r="I11" s="2"/>
      <c r="J11" s="2"/>
      <c r="K11" s="2"/>
      <c r="L11" s="1">
        <f t="shared" si="0"/>
        <v>1</v>
      </c>
    </row>
    <row r="12" spans="2:15" ht="15.75" x14ac:dyDescent="0.25">
      <c r="B12" s="1" t="s">
        <v>103</v>
      </c>
      <c r="C12" s="92" t="s">
        <v>88</v>
      </c>
      <c r="D12" s="2">
        <v>1</v>
      </c>
      <c r="E12" s="2">
        <v>2</v>
      </c>
      <c r="F12" s="2">
        <v>1</v>
      </c>
      <c r="G12" s="2"/>
      <c r="H12" s="2"/>
      <c r="I12" s="2"/>
      <c r="J12" s="2"/>
      <c r="K12" s="2"/>
      <c r="L12" s="1">
        <f t="shared" si="0"/>
        <v>4</v>
      </c>
    </row>
    <row r="13" spans="2:15" ht="15.75" x14ac:dyDescent="0.25">
      <c r="B13" s="1" t="s">
        <v>104</v>
      </c>
      <c r="C13" s="92" t="s">
        <v>89</v>
      </c>
      <c r="D13" s="2"/>
      <c r="E13" s="2"/>
      <c r="F13" s="2"/>
      <c r="G13" s="2">
        <v>1</v>
      </c>
      <c r="H13" s="2"/>
      <c r="I13" s="2"/>
      <c r="J13" s="2"/>
      <c r="K13" s="2"/>
      <c r="L13" s="1">
        <f t="shared" si="0"/>
        <v>1</v>
      </c>
    </row>
    <row r="14" spans="2:15" ht="15.75" x14ac:dyDescent="0.25">
      <c r="B14" s="1" t="s">
        <v>105</v>
      </c>
      <c r="C14" s="92" t="s">
        <v>90</v>
      </c>
      <c r="D14" s="2"/>
      <c r="E14" s="2"/>
      <c r="F14" s="2">
        <v>1</v>
      </c>
      <c r="G14" s="2"/>
      <c r="H14" s="2"/>
      <c r="I14" s="2"/>
      <c r="J14" s="2"/>
      <c r="K14" s="2"/>
      <c r="L14" s="1">
        <f t="shared" si="0"/>
        <v>1</v>
      </c>
    </row>
    <row r="15" spans="2:15" ht="15.75" x14ac:dyDescent="0.25">
      <c r="B15" s="1" t="s">
        <v>106</v>
      </c>
      <c r="C15" s="92" t="s">
        <v>91</v>
      </c>
      <c r="D15" s="2">
        <v>1</v>
      </c>
      <c r="E15" s="2">
        <v>1</v>
      </c>
      <c r="F15" s="2">
        <v>1</v>
      </c>
      <c r="G15" s="2"/>
      <c r="H15" s="2"/>
      <c r="I15" s="2"/>
      <c r="J15" s="2"/>
      <c r="K15" s="2"/>
      <c r="L15" s="1">
        <f t="shared" si="0"/>
        <v>3</v>
      </c>
    </row>
    <row r="16" spans="2:15" ht="15.75" x14ac:dyDescent="0.25">
      <c r="B16" s="1" t="s">
        <v>107</v>
      </c>
      <c r="C16" s="92" t="s">
        <v>92</v>
      </c>
      <c r="D16" s="2"/>
      <c r="E16" s="2"/>
      <c r="F16" s="2"/>
      <c r="G16" s="2">
        <v>1</v>
      </c>
      <c r="H16" s="2"/>
      <c r="I16" s="2">
        <v>1</v>
      </c>
      <c r="J16" s="2"/>
      <c r="K16" s="2"/>
      <c r="L16" s="1">
        <f>SUM(D16,E16,F16,G16,I16,M21,J16,K16)</f>
        <v>2</v>
      </c>
    </row>
    <row r="17" spans="2:12" ht="15.75" x14ac:dyDescent="0.25">
      <c r="B17" s="1" t="s">
        <v>108</v>
      </c>
      <c r="C17" s="92" t="s">
        <v>93</v>
      </c>
      <c r="D17" s="2"/>
      <c r="E17" s="2"/>
      <c r="F17" s="2"/>
      <c r="G17" s="2"/>
      <c r="H17" s="2"/>
      <c r="I17" s="2"/>
      <c r="J17" s="2">
        <v>1</v>
      </c>
      <c r="K17" s="2">
        <v>1</v>
      </c>
      <c r="L17" s="1">
        <f t="shared" si="0"/>
        <v>2</v>
      </c>
    </row>
    <row r="18" spans="2:12" ht="15.75" x14ac:dyDescent="0.25">
      <c r="B18" s="1" t="s">
        <v>109</v>
      </c>
      <c r="C18" s="92" t="s">
        <v>94</v>
      </c>
      <c r="D18" s="2"/>
      <c r="E18" s="2"/>
      <c r="F18" s="2"/>
      <c r="G18" s="2"/>
      <c r="H18" s="2">
        <v>1</v>
      </c>
      <c r="I18" s="2"/>
      <c r="J18" s="2"/>
      <c r="K18" s="2"/>
      <c r="L18" s="1">
        <f>SUM(D18,E18,F18,G18,J18,H18,K18)</f>
        <v>1</v>
      </c>
    </row>
    <row r="19" spans="2:12" ht="15.75" x14ac:dyDescent="0.25">
      <c r="B19" s="1" t="s">
        <v>110</v>
      </c>
      <c r="C19" s="92" t="s">
        <v>95</v>
      </c>
      <c r="D19" s="2"/>
      <c r="E19" s="2"/>
      <c r="F19" s="2"/>
      <c r="G19" s="2"/>
      <c r="H19" s="2"/>
      <c r="I19" s="2"/>
      <c r="J19" s="2">
        <v>1</v>
      </c>
      <c r="K19" s="2"/>
      <c r="L19" s="1">
        <f t="shared" si="0"/>
        <v>1</v>
      </c>
    </row>
    <row r="20" spans="2:12" ht="15.75" x14ac:dyDescent="0.25">
      <c r="B20" s="1" t="s">
        <v>111</v>
      </c>
      <c r="C20" s="92" t="s">
        <v>101</v>
      </c>
      <c r="D20" s="2"/>
      <c r="E20" s="2"/>
      <c r="F20" s="2"/>
      <c r="G20" s="2"/>
      <c r="H20" s="2"/>
      <c r="I20" s="2">
        <v>1</v>
      </c>
      <c r="J20" s="2"/>
      <c r="K20" s="2"/>
      <c r="L20" s="1">
        <f>SUM(D20,E20,F20,G20,J20,I20,K20)</f>
        <v>1</v>
      </c>
    </row>
    <row r="21" spans="2:12" ht="15.75" x14ac:dyDescent="0.25">
      <c r="B21" s="1" t="s">
        <v>112</v>
      </c>
      <c r="C21" s="92" t="s">
        <v>96</v>
      </c>
      <c r="D21" s="2"/>
      <c r="E21" s="2"/>
      <c r="F21" s="2"/>
      <c r="G21" s="2"/>
      <c r="H21" s="2">
        <v>1</v>
      </c>
      <c r="I21" s="2"/>
      <c r="J21" s="2"/>
      <c r="K21" s="2"/>
      <c r="L21" s="1">
        <f>SUM(D21,E21,F21,G21,J21,H21,K21)</f>
        <v>1</v>
      </c>
    </row>
    <row r="22" spans="2:12" ht="15.75" x14ac:dyDescent="0.25">
      <c r="B22" s="1" t="s">
        <v>113</v>
      </c>
      <c r="C22" s="92" t="s">
        <v>98</v>
      </c>
      <c r="D22" s="2"/>
      <c r="E22" s="2"/>
      <c r="F22" s="2"/>
      <c r="G22" s="2"/>
      <c r="H22" s="2">
        <v>1</v>
      </c>
      <c r="I22" s="2"/>
      <c r="J22" s="2"/>
      <c r="K22" s="2"/>
      <c r="L22" s="1">
        <f>SUM(D22,E22,F22,G22,J22,H22,K22)</f>
        <v>1</v>
      </c>
    </row>
    <row r="23" spans="2:12" ht="15.75" x14ac:dyDescent="0.25">
      <c r="B23" s="1" t="s">
        <v>114</v>
      </c>
      <c r="C23" s="92" t="s">
        <v>102</v>
      </c>
      <c r="D23" s="2">
        <v>1</v>
      </c>
      <c r="E23" s="2"/>
      <c r="F23" s="2"/>
      <c r="G23" s="2"/>
      <c r="H23" s="2"/>
      <c r="I23" s="2"/>
      <c r="J23" s="2"/>
      <c r="K23" s="2"/>
      <c r="L23" s="1">
        <f>SUM(D23,E23,F23,G23,J23,H23,K23)</f>
        <v>1</v>
      </c>
    </row>
    <row r="24" spans="2:12" ht="15.75" x14ac:dyDescent="0.25">
      <c r="B24" s="1" t="s">
        <v>115</v>
      </c>
      <c r="C24" s="92" t="s">
        <v>100</v>
      </c>
      <c r="D24" s="2"/>
      <c r="E24" s="2"/>
      <c r="F24" s="2"/>
      <c r="G24" s="2"/>
      <c r="H24" s="2"/>
      <c r="I24" s="2"/>
      <c r="J24" s="2">
        <v>1</v>
      </c>
      <c r="K24" s="2">
        <v>2</v>
      </c>
      <c r="L24" s="1">
        <f t="shared" si="0"/>
        <v>3</v>
      </c>
    </row>
    <row r="25" spans="2:12" ht="15.75" x14ac:dyDescent="0.25">
      <c r="B25" s="1" t="s">
        <v>116</v>
      </c>
      <c r="C25" s="92" t="s">
        <v>99</v>
      </c>
      <c r="D25" s="2"/>
      <c r="E25" s="2"/>
      <c r="F25" s="2"/>
      <c r="G25" s="2"/>
      <c r="H25" s="2">
        <v>1</v>
      </c>
      <c r="I25" s="2"/>
      <c r="J25" s="2"/>
      <c r="K25" s="2"/>
      <c r="L25" s="1">
        <f>SUM(D25,E25,F25,G25,J25,H25,K25)</f>
        <v>1</v>
      </c>
    </row>
    <row r="26" spans="2:12" ht="15.75" x14ac:dyDescent="0.25">
      <c r="B26" s="1" t="s">
        <v>117</v>
      </c>
      <c r="C26" s="92" t="s">
        <v>97</v>
      </c>
      <c r="D26" s="2"/>
      <c r="E26" s="2"/>
      <c r="F26" s="2"/>
      <c r="G26" s="2"/>
      <c r="H26" s="2"/>
      <c r="I26" s="2"/>
      <c r="J26" s="2">
        <v>1</v>
      </c>
      <c r="K26" s="2">
        <v>1</v>
      </c>
      <c r="L26" s="1">
        <f t="shared" si="0"/>
        <v>2</v>
      </c>
    </row>
    <row r="27" spans="2:12" ht="26.25" customHeight="1" x14ac:dyDescent="0.25">
      <c r="B27" s="152" t="s">
        <v>41</v>
      </c>
      <c r="C27" s="152"/>
      <c r="D27" s="3">
        <f t="shared" ref="D27:K27" si="1">SUM(D7:D26)</f>
        <v>4</v>
      </c>
      <c r="E27" s="3">
        <f t="shared" si="1"/>
        <v>4</v>
      </c>
      <c r="F27" s="3">
        <f t="shared" si="1"/>
        <v>4</v>
      </c>
      <c r="G27" s="3">
        <f t="shared" si="1"/>
        <v>4</v>
      </c>
      <c r="H27" s="3">
        <f t="shared" si="1"/>
        <v>4</v>
      </c>
      <c r="I27" s="3">
        <f t="shared" si="1"/>
        <v>2</v>
      </c>
      <c r="J27" s="3">
        <f t="shared" si="1"/>
        <v>4</v>
      </c>
      <c r="K27" s="3">
        <f t="shared" si="1"/>
        <v>4</v>
      </c>
      <c r="L27" s="1">
        <f>SUM(D27,E27,F27,H27,I27,G27,J27,K27)</f>
        <v>30</v>
      </c>
    </row>
  </sheetData>
  <mergeCells count="9">
    <mergeCell ref="E4:K4"/>
    <mergeCell ref="B27:C27"/>
    <mergeCell ref="C4:C6"/>
    <mergeCell ref="L4:L5"/>
    <mergeCell ref="B4:B6"/>
    <mergeCell ref="B2:F2"/>
    <mergeCell ref="H1:O1"/>
    <mergeCell ref="H2:L2"/>
    <mergeCell ref="H3:I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1-4</vt:lpstr>
      <vt:lpstr>5-8 </vt:lpstr>
      <vt:lpstr>Neformalusis švietimas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Klase_21</dc:creator>
  <cp:lastModifiedBy>temp</cp:lastModifiedBy>
  <cp:lastPrinted>2019-09-03T06:01:26Z</cp:lastPrinted>
  <dcterms:created xsi:type="dcterms:W3CDTF">2019-05-15T08:01:21Z</dcterms:created>
  <dcterms:modified xsi:type="dcterms:W3CDTF">2019-11-08T11:29:29Z</dcterms:modified>
</cp:coreProperties>
</file>